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8\Navarrómetro 2018\CD\Preguntas analizadas_Excel\"/>
    </mc:Choice>
  </mc:AlternateContent>
  <xr:revisionPtr revIDLastSave="0" documentId="10_ncr:100000_{864DE116-5C94-4E12-B819-A71409992C62}" xr6:coauthVersionLast="31" xr6:coauthVersionMax="31" xr10:uidLastSave="{00000000-0000-0000-0000-000000000000}"/>
  <workbookProtection workbookPassword="A0CB" lockStructure="1"/>
  <bookViews>
    <workbookView xWindow="120" yWindow="75" windowWidth="28515" windowHeight="12600" tabRatio="695" xr2:uid="{00000000-000D-0000-FFFF-FFFF00000000}"/>
  </bookViews>
  <sheets>
    <sheet name="Índice" sheetId="10" r:id="rId1"/>
    <sheet name="P1_Situac econ Nav" sheetId="2" r:id="rId2"/>
    <sheet name="P2_Situac econ personal" sheetId="5" r:id="rId3"/>
    <sheet name="P3_Situac polít Nav" sheetId="4" r:id="rId4"/>
    <sheet name="P4_Situac econ Nav (Rec)" sheetId="3" r:id="rId5"/>
    <sheet name="P5_Situac polít Nav (Rec)" sheetId="8" r:id="rId6"/>
    <sheet name="P6_Situac econ Nav (Prosp)" sheetId="6" r:id="rId7"/>
    <sheet name="P7_Situac econ personal (Prosp)" sheetId="7" r:id="rId8"/>
    <sheet name="P8_Situac polít Nav (Prosp)" sheetId="9" r:id="rId9"/>
  </sheets>
  <calcPr calcId="179017"/>
</workbook>
</file>

<file path=xl/calcChain.xml><?xml version="1.0" encoding="utf-8"?>
<calcChain xmlns="http://schemas.openxmlformats.org/spreadsheetml/2006/main">
  <c r="D26" i="9" l="1"/>
  <c r="D27" i="9"/>
  <c r="D28" i="9"/>
  <c r="D29" i="9"/>
  <c r="D25" i="9"/>
  <c r="B128" i="4"/>
  <c r="B129" i="4"/>
  <c r="B130" i="4"/>
  <c r="B131" i="4"/>
  <c r="B132" i="4"/>
  <c r="B133" i="4"/>
  <c r="B127" i="4"/>
  <c r="E4" i="8" l="1"/>
  <c r="D4" i="8"/>
  <c r="C4" i="8"/>
  <c r="C106" i="4" l="1"/>
  <c r="E106" i="4"/>
  <c r="D106" i="4"/>
  <c r="B105" i="4"/>
  <c r="E105" i="4" s="1"/>
  <c r="E98" i="4"/>
  <c r="D98" i="4"/>
  <c r="C105" i="4" l="1"/>
  <c r="B104" i="4"/>
  <c r="D104" i="4" s="1"/>
  <c r="E104" i="4"/>
  <c r="D105" i="4"/>
  <c r="B103" i="4"/>
  <c r="C98" i="4"/>
  <c r="C56" i="7"/>
  <c r="C57" i="7"/>
  <c r="C58" i="7"/>
  <c r="C59" i="7"/>
  <c r="C55" i="7"/>
  <c r="C104" i="4" l="1"/>
  <c r="B102" i="4"/>
  <c r="C103" i="4"/>
  <c r="E103" i="4"/>
  <c r="D103" i="4"/>
  <c r="D39" i="7"/>
  <c r="D40" i="7"/>
  <c r="D41" i="7"/>
  <c r="D42" i="7"/>
  <c r="D38" i="7"/>
  <c r="E106" i="5"/>
  <c r="D106" i="5"/>
  <c r="B105" i="5"/>
  <c r="E105" i="5" s="1"/>
  <c r="E98" i="5"/>
  <c r="D98" i="5"/>
  <c r="E102" i="4" l="1"/>
  <c r="E108" i="4" s="1"/>
  <c r="E112" i="4" s="1"/>
  <c r="D102" i="4"/>
  <c r="D108" i="4" s="1"/>
  <c r="D112" i="4" s="1"/>
  <c r="C102" i="4"/>
  <c r="C108" i="4" s="1"/>
  <c r="C112" i="4" s="1"/>
  <c r="D105" i="5"/>
  <c r="B104" i="5"/>
  <c r="B103" i="5" l="1"/>
  <c r="E104" i="5"/>
  <c r="D104" i="5"/>
  <c r="D48" i="5"/>
  <c r="D49" i="5"/>
  <c r="D50" i="5"/>
  <c r="D51" i="5"/>
  <c r="D47" i="5"/>
  <c r="D85" i="2"/>
  <c r="E85" i="2"/>
  <c r="C85" i="2"/>
  <c r="C93" i="2"/>
  <c r="D93" i="2"/>
  <c r="E93" i="2"/>
  <c r="B92" i="2"/>
  <c r="B91" i="2" s="1"/>
  <c r="B90" i="2" s="1"/>
  <c r="B89" i="2" s="1"/>
  <c r="D89" i="2" s="1"/>
  <c r="E103" i="5" l="1"/>
  <c r="B102" i="5"/>
  <c r="D103" i="5"/>
  <c r="C91" i="2"/>
  <c r="C89" i="2"/>
  <c r="C92" i="2"/>
  <c r="E90" i="2"/>
  <c r="E89" i="2"/>
  <c r="E91" i="2"/>
  <c r="D90" i="2"/>
  <c r="D95" i="2" s="1"/>
  <c r="D99" i="2" s="1"/>
  <c r="D92" i="2"/>
  <c r="E92" i="2"/>
  <c r="D91" i="2"/>
  <c r="C90" i="2"/>
  <c r="E4" i="4"/>
  <c r="D4" i="4"/>
  <c r="C4" i="4"/>
  <c r="C4" i="2"/>
  <c r="D4" i="2"/>
  <c r="E4" i="2"/>
  <c r="E4" i="5"/>
  <c r="D4" i="5"/>
  <c r="C4" i="5"/>
  <c r="E102" i="5" l="1"/>
  <c r="E108" i="5" s="1"/>
  <c r="E112" i="5" s="1"/>
  <c r="D102" i="5"/>
  <c r="D108" i="5" s="1"/>
  <c r="D112" i="5" s="1"/>
  <c r="C95" i="2"/>
  <c r="C99" i="2" s="1"/>
  <c r="E95" i="2"/>
  <c r="E99" i="2" s="1"/>
  <c r="C68" i="4" l="1"/>
  <c r="C83" i="4" s="1"/>
  <c r="C66" i="4"/>
  <c r="C62" i="4"/>
  <c r="D77" i="4" s="1"/>
  <c r="C63" i="4"/>
  <c r="D78" i="4" s="1"/>
  <c r="C64" i="4"/>
  <c r="C65" i="4"/>
  <c r="D80" i="4" s="1"/>
  <c r="C68" i="5"/>
  <c r="D83" i="5" s="1"/>
  <c r="C67" i="5"/>
  <c r="C66" i="5"/>
  <c r="C65" i="5"/>
  <c r="C64" i="5"/>
  <c r="C63" i="5"/>
  <c r="D66" i="2"/>
  <c r="D67" i="2"/>
  <c r="D68" i="2"/>
  <c r="D69" i="2"/>
  <c r="D70" i="2"/>
  <c r="D65" i="2"/>
  <c r="C66" i="2"/>
  <c r="C67" i="2"/>
  <c r="C68" i="2"/>
  <c r="C69" i="2"/>
  <c r="C70" i="2"/>
  <c r="C65" i="2"/>
  <c r="C67" i="4"/>
  <c r="D82" i="4" s="1"/>
  <c r="C81" i="5" l="1"/>
  <c r="C96" i="5"/>
  <c r="C105" i="5" s="1"/>
  <c r="D78" i="5"/>
  <c r="C93" i="5"/>
  <c r="D82" i="5"/>
  <c r="C97" i="5"/>
  <c r="C106" i="5" s="1"/>
  <c r="D79" i="5"/>
  <c r="C94" i="5"/>
  <c r="C103" i="5" s="1"/>
  <c r="C80" i="5"/>
  <c r="C95" i="5"/>
  <c r="C104" i="5" s="1"/>
  <c r="C78" i="5"/>
  <c r="D81" i="5"/>
  <c r="C82" i="5"/>
  <c r="D83" i="4"/>
  <c r="C77" i="4"/>
  <c r="C79" i="4"/>
  <c r="D79" i="4"/>
  <c r="C78" i="4"/>
  <c r="C82" i="4"/>
  <c r="C81" i="4"/>
  <c r="D81" i="4"/>
  <c r="C80" i="4"/>
  <c r="D80" i="5"/>
  <c r="C79" i="5"/>
  <c r="C83" i="5"/>
  <c r="C98" i="5" l="1"/>
  <c r="C102" i="5"/>
  <c r="C108" i="5" s="1"/>
  <c r="C112" i="5" s="1"/>
</calcChain>
</file>

<file path=xl/sharedStrings.xml><?xml version="1.0" encoding="utf-8"?>
<sst xmlns="http://schemas.openxmlformats.org/spreadsheetml/2006/main" count="367" uniqueCount="105">
  <si>
    <t>Muy buena</t>
  </si>
  <si>
    <t>Buena</t>
  </si>
  <si>
    <t>Regular</t>
  </si>
  <si>
    <t>Mala</t>
  </si>
  <si>
    <t>Muy mala</t>
  </si>
  <si>
    <t>No sabe</t>
  </si>
  <si>
    <t>NAVARRA</t>
  </si>
  <si>
    <t>Trabaja por cuenta propia</t>
  </si>
  <si>
    <t>Trabaja por cuenta ajena</t>
  </si>
  <si>
    <t>En paro</t>
  </si>
  <si>
    <t>Estudiante</t>
  </si>
  <si>
    <t>Sin formación-Primarios incompletos</t>
  </si>
  <si>
    <t>Primarios (Obligatorios y ESO)</t>
  </si>
  <si>
    <t>Secundarios</t>
  </si>
  <si>
    <t>Superiores</t>
  </si>
  <si>
    <t>Muy buena-Buena</t>
  </si>
  <si>
    <t>Mala-Muy mala</t>
  </si>
  <si>
    <t>Número de casos</t>
  </si>
  <si>
    <t>Alta y Media alta</t>
  </si>
  <si>
    <t>Media</t>
  </si>
  <si>
    <t>Media baja y Baja</t>
  </si>
  <si>
    <t xml:space="preserve">  De 16 a 29 años</t>
  </si>
  <si>
    <t xml:space="preserve">  De 30 a 49 años</t>
  </si>
  <si>
    <t xml:space="preserve">  De 50 a 64 años</t>
  </si>
  <si>
    <t xml:space="preserve">  Más de 65 años</t>
  </si>
  <si>
    <t>Pamplona</t>
  </si>
  <si>
    <t>Comarca de Pamplona</t>
  </si>
  <si>
    <t>Ribera de Navarra</t>
  </si>
  <si>
    <t>Norte de Navarra</t>
  </si>
  <si>
    <t>Navarra Media</t>
  </si>
  <si>
    <t>Hasta 2.000 habitantes</t>
  </si>
  <si>
    <t>De 2.001 a 5.000 habitantes</t>
  </si>
  <si>
    <t>De 5.001 a 10.000 habitantes</t>
  </si>
  <si>
    <t>De 10.001 a 20.000 habitantes</t>
  </si>
  <si>
    <t>Más de 20.000 habitantes</t>
  </si>
  <si>
    <r>
      <rPr>
        <b/>
        <sz val="9"/>
        <color indexed="8"/>
        <rFont val="Arial"/>
        <family val="2"/>
      </rPr>
      <t>HABITAT</t>
    </r>
    <r>
      <rPr>
        <sz val="9"/>
        <color indexed="8"/>
        <rFont val="Arial"/>
        <family val="2"/>
      </rPr>
      <t xml:space="preserve"> (V: 0,100)</t>
    </r>
  </si>
  <si>
    <r>
      <rPr>
        <b/>
        <sz val="9"/>
        <color indexed="8"/>
        <rFont val="Arial"/>
        <family val="2"/>
      </rPr>
      <t>ACTIVIDAD</t>
    </r>
    <r>
      <rPr>
        <sz val="9"/>
        <color indexed="8"/>
        <rFont val="Arial"/>
        <family val="2"/>
      </rPr>
      <t xml:space="preserve"> (V: 0,173)</t>
    </r>
  </si>
  <si>
    <t>TOTAL (en %)</t>
  </si>
  <si>
    <t>2018-2016</t>
  </si>
  <si>
    <t>2018-2017</t>
  </si>
  <si>
    <t>Mejor que ahora</t>
  </si>
  <si>
    <t>Igual</t>
  </si>
  <si>
    <t>Peor que el año pasado</t>
  </si>
  <si>
    <t xml:space="preserve"> </t>
  </si>
  <si>
    <t>2018-RECUERDO DEL 2017</t>
  </si>
  <si>
    <t>2017-PROSPECTIVA DEL 2018</t>
  </si>
  <si>
    <t>No contesta</t>
  </si>
  <si>
    <r>
      <t xml:space="preserve">ZONA </t>
    </r>
    <r>
      <rPr>
        <sz val="9"/>
        <color rgb="FF000000"/>
        <rFont val="Arial"/>
        <family val="2"/>
      </rPr>
      <t>(V: 0,098)</t>
    </r>
  </si>
  <si>
    <r>
      <t xml:space="preserve">NIVEL DE ESTUDIOS </t>
    </r>
    <r>
      <rPr>
        <sz val="9"/>
        <color rgb="FF000000"/>
        <rFont val="Arial"/>
        <family val="2"/>
      </rPr>
      <t>(V: 0,168)</t>
    </r>
  </si>
  <si>
    <r>
      <t xml:space="preserve">CLASE SOCIAL-AUTOINDICADA </t>
    </r>
    <r>
      <rPr>
        <sz val="9"/>
        <color rgb="FF000000"/>
        <rFont val="Arial"/>
        <family val="2"/>
      </rPr>
      <t>(V: 0,181)</t>
    </r>
  </si>
  <si>
    <r>
      <t>EDAD</t>
    </r>
    <r>
      <rPr>
        <sz val="9"/>
        <color rgb="FF000000"/>
        <rFont val="Arial"/>
        <family val="2"/>
      </rPr>
      <t xml:space="preserve"> (V: 0,103)</t>
    </r>
  </si>
  <si>
    <r>
      <t xml:space="preserve">NIVEL DE ESTUDIOS </t>
    </r>
    <r>
      <rPr>
        <sz val="9"/>
        <color rgb="FF000000"/>
        <rFont val="Arial"/>
        <family val="2"/>
      </rPr>
      <t>(V: 0,099)</t>
    </r>
  </si>
  <si>
    <r>
      <t xml:space="preserve">CLASE SOCIAL-AUTOINDICADA </t>
    </r>
    <r>
      <rPr>
        <sz val="9"/>
        <color rgb="FF000000"/>
        <rFont val="Arial"/>
        <family val="2"/>
      </rPr>
      <t>(V: 0,086)</t>
    </r>
  </si>
  <si>
    <r>
      <t xml:space="preserve">ZONA </t>
    </r>
    <r>
      <rPr>
        <sz val="9"/>
        <color rgb="FF000000"/>
        <rFont val="Arial"/>
        <family val="2"/>
      </rPr>
      <t>(V: 0,168)</t>
    </r>
  </si>
  <si>
    <r>
      <t>HABITAT</t>
    </r>
    <r>
      <rPr>
        <sz val="9"/>
        <color indexed="8"/>
        <rFont val="Arial"/>
        <family val="2"/>
      </rPr>
      <t xml:space="preserve"> (V: 0,103)</t>
    </r>
  </si>
  <si>
    <t>Hombre</t>
  </si>
  <si>
    <t>Mujer</t>
  </si>
  <si>
    <r>
      <t>ACTIVIDAD</t>
    </r>
    <r>
      <rPr>
        <sz val="9"/>
        <color indexed="8"/>
        <rFont val="Arial"/>
        <family val="2"/>
      </rPr>
      <t xml:space="preserve"> (V: 0,120)</t>
    </r>
  </si>
  <si>
    <r>
      <t>SEXO</t>
    </r>
    <r>
      <rPr>
        <sz val="9"/>
        <color rgb="FF000000"/>
        <rFont val="Arial"/>
        <family val="2"/>
      </rPr>
      <t xml:space="preserve"> (V: 0,092)</t>
    </r>
  </si>
  <si>
    <r>
      <t xml:space="preserve">LUGAR DE NACIMIENTO </t>
    </r>
    <r>
      <rPr>
        <sz val="9"/>
        <color rgb="FF000000"/>
        <rFont val="Arial"/>
        <family val="2"/>
      </rPr>
      <t>(V: 0,82)</t>
    </r>
  </si>
  <si>
    <t>Navarra</t>
  </si>
  <si>
    <t>Fuera de España</t>
  </si>
  <si>
    <t>Otras CC.AA.</t>
  </si>
  <si>
    <t>Mejor</t>
  </si>
  <si>
    <t>Peor</t>
  </si>
  <si>
    <r>
      <t xml:space="preserve">ZONA </t>
    </r>
    <r>
      <rPr>
        <sz val="9"/>
        <color rgb="FF000000"/>
        <rFont val="Arial"/>
        <family val="2"/>
      </rPr>
      <t>(V: 0,096)</t>
    </r>
  </si>
  <si>
    <r>
      <t>SEXO</t>
    </r>
    <r>
      <rPr>
        <sz val="9"/>
        <color rgb="FF000000"/>
        <rFont val="Arial"/>
        <family val="2"/>
      </rPr>
      <t xml:space="preserve"> (V: 0,150)</t>
    </r>
  </si>
  <si>
    <t>2018-PROSPECTIVA DEL 2019</t>
  </si>
  <si>
    <t>TOTAL</t>
  </si>
  <si>
    <t>NOTA</t>
  </si>
  <si>
    <t>ECONOMÍA PERSONAL 2018</t>
  </si>
  <si>
    <t>SITUACIÓN ECONÓMICA PERSONAL</t>
  </si>
  <si>
    <r>
      <t xml:space="preserve">NIVEL DE ESTUDIOS </t>
    </r>
    <r>
      <rPr>
        <sz val="9"/>
        <color rgb="FF000000"/>
        <rFont val="Arial"/>
        <family val="2"/>
      </rPr>
      <t>(V: 0,086)</t>
    </r>
  </si>
  <si>
    <r>
      <rPr>
        <b/>
        <sz val="9"/>
        <color indexed="8"/>
        <rFont val="Arial"/>
        <family val="2"/>
      </rPr>
      <t>ACTIVIDAD</t>
    </r>
    <r>
      <rPr>
        <sz val="9"/>
        <color indexed="8"/>
        <rFont val="Arial"/>
        <family val="2"/>
      </rPr>
      <t xml:space="preserve"> (V: 0,201)</t>
    </r>
  </si>
  <si>
    <r>
      <t>EDAD</t>
    </r>
    <r>
      <rPr>
        <sz val="9"/>
        <color rgb="FF000000"/>
        <rFont val="Arial"/>
        <family val="2"/>
      </rPr>
      <t xml:space="preserve"> (V: 0,248)</t>
    </r>
  </si>
  <si>
    <r>
      <t xml:space="preserve">LUGAR DE NACIMIENTO </t>
    </r>
    <r>
      <rPr>
        <sz val="9"/>
        <color rgb="FF000000"/>
        <rFont val="Arial"/>
        <family val="2"/>
      </rPr>
      <t>(V: 0,098)</t>
    </r>
  </si>
  <si>
    <t>2018 ECONOMÍA PERSONAL-PROSPECTIVA 2019</t>
  </si>
  <si>
    <t>2018 ECONOMÍA NAVARRA-PROSPECTIVA DEL 2019</t>
  </si>
  <si>
    <t>De 16 a 29 años</t>
  </si>
  <si>
    <t>De 30 a 49 años</t>
  </si>
  <si>
    <t>De 50 a 64 años</t>
  </si>
  <si>
    <t>Más de 65 años</t>
  </si>
  <si>
    <t>SITUACIÓN ECONÓMICA PERSONAL-PROSPECTIVA</t>
  </si>
  <si>
    <t>POLÍTICA</t>
  </si>
  <si>
    <t>Amo/a de Casa</t>
  </si>
  <si>
    <t>Jubilado/a, retirado/a, pensionista</t>
  </si>
  <si>
    <t>SITUACIÓN POLÍTICA DE NAVARRA</t>
  </si>
  <si>
    <r>
      <t xml:space="preserve">ZONA </t>
    </r>
    <r>
      <rPr>
        <sz val="9"/>
        <color rgb="FF000000"/>
        <rFont val="Arial"/>
        <family val="2"/>
      </rPr>
      <t>(V: 0,158)</t>
    </r>
  </si>
  <si>
    <r>
      <t>HABITAT</t>
    </r>
    <r>
      <rPr>
        <sz val="9"/>
        <color indexed="8"/>
        <rFont val="Arial"/>
        <family val="2"/>
      </rPr>
      <t xml:space="preserve"> (V: 0,099)</t>
    </r>
  </si>
  <si>
    <r>
      <t>ACTIVIDAD</t>
    </r>
    <r>
      <rPr>
        <sz val="9"/>
        <color indexed="8"/>
        <rFont val="Arial"/>
        <family val="2"/>
      </rPr>
      <t xml:space="preserve"> (V: 0,102)</t>
    </r>
  </si>
  <si>
    <t>ESPAÑA</t>
  </si>
  <si>
    <t>OCT 2018</t>
  </si>
  <si>
    <t>2018 SITUACIÓN POLÍTICA DE NAVARRA-PROSPECTIVA 2019</t>
  </si>
  <si>
    <r>
      <t xml:space="preserve">ZONA </t>
    </r>
    <r>
      <rPr>
        <sz val="9"/>
        <color rgb="FF000000"/>
        <rFont val="Arial"/>
        <family val="2"/>
      </rPr>
      <t>(V: 0,105)</t>
    </r>
  </si>
  <si>
    <r>
      <t xml:space="preserve">LUGAR DE NACIMIENTO </t>
    </r>
    <r>
      <rPr>
        <sz val="9"/>
        <color rgb="FF000000"/>
        <rFont val="Arial"/>
        <family val="2"/>
      </rPr>
      <t>(V: 0,077)</t>
    </r>
  </si>
  <si>
    <t>2018 SITUACIÓN POLÍTICA DE NAVARRA-RETROSPECTIVA 2017</t>
  </si>
  <si>
    <t>P1. Situación económica de Navarra</t>
  </si>
  <si>
    <t>P2. Situación económica personal</t>
  </si>
  <si>
    <t>P3. Situación política de Navarra</t>
  </si>
  <si>
    <t>P4. Situación económica de Navarra (Recuerdo)</t>
  </si>
  <si>
    <t>P5. Situación política de Navarra (Recuerdo)</t>
  </si>
  <si>
    <t>P6. Situación económica de Navarra (Prospectiva)</t>
  </si>
  <si>
    <t>P7. Situación económica personal (Prospectiva)</t>
  </si>
  <si>
    <t>P8. Situación política de Navarra (Prospectiva)</t>
  </si>
  <si>
    <t>CAPÍTULO 2. VALORACIÓN DE LA SITUACIÓN ECONÓMICA Y POLÍTICA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</si>
</sst>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€_-;\-* #,##0.00\ _€_-;_-* &quot;-&quot;??\ _€_-;_-@_-"/>
    <numFmt numFmtId="164" formatCode="###0"/>
    <numFmt numFmtId="165" formatCode="###0.0"/>
    <numFmt numFmtId="166" formatCode="###0.0%"/>
    <numFmt numFmtId="167" formatCode="0.0%"/>
    <numFmt numFmtId="168" formatCode="####.0"/>
    <numFmt numFmtId="169" formatCode="###0.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2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12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6"/>
      <name val="Calibri"/>
      <family val="2"/>
      <scheme val="minor"/>
    </font>
    <font>
      <b/>
      <sz val="20"/>
      <color theme="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13"/>
      </right>
      <top/>
      <bottom style="thin">
        <color indexed="11"/>
      </bottom>
      <diagonal/>
    </border>
  </borders>
  <cellStyleXfs count="18">
    <xf numFmtId="0" fontId="0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43" fontId="19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</cellStyleXfs>
  <cellXfs count="83">
    <xf numFmtId="0" fontId="0" fillId="0" borderId="0" xfId="0"/>
    <xf numFmtId="0" fontId="4" fillId="0" borderId="0" xfId="0" applyFont="1"/>
    <xf numFmtId="0" fontId="7" fillId="0" borderId="0" xfId="0" applyFont="1"/>
    <xf numFmtId="0" fontId="9" fillId="0" borderId="0" xfId="0" applyFont="1"/>
    <xf numFmtId="0" fontId="10" fillId="0" borderId="0" xfId="1" applyFont="1" applyBorder="1" applyAlignment="1">
      <alignment horizontal="center" wrapText="1"/>
    </xf>
    <xf numFmtId="0" fontId="6" fillId="0" borderId="0" xfId="0" applyFont="1"/>
    <xf numFmtId="0" fontId="5" fillId="0" borderId="0" xfId="2"/>
    <xf numFmtId="0" fontId="5" fillId="0" borderId="0" xfId="2" applyFont="1"/>
    <xf numFmtId="165" fontId="8" fillId="0" borderId="0" xfId="2" applyNumberFormat="1" applyFont="1" applyBorder="1" applyAlignment="1">
      <alignment horizontal="center" vertical="center"/>
    </xf>
    <xf numFmtId="164" fontId="8" fillId="0" borderId="0" xfId="2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2" fillId="0" borderId="0" xfId="2" applyFont="1" applyBorder="1" applyAlignment="1">
      <alignment vertical="top" wrapText="1"/>
    </xf>
    <xf numFmtId="166" fontId="2" fillId="0" borderId="0" xfId="2" applyNumberFormat="1" applyFont="1" applyBorder="1" applyAlignment="1">
      <alignment horizontal="right" vertical="center"/>
    </xf>
    <xf numFmtId="164" fontId="2" fillId="0" borderId="0" xfId="2" applyNumberFormat="1" applyFont="1" applyBorder="1" applyAlignment="1">
      <alignment horizontal="right" vertical="center"/>
    </xf>
    <xf numFmtId="0" fontId="13" fillId="0" borderId="0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3" applyFont="1" applyBorder="1" applyAlignment="1">
      <alignment vertical="top" wrapText="1"/>
    </xf>
    <xf numFmtId="0" fontId="2" fillId="0" borderId="0" xfId="4" applyFont="1" applyBorder="1" applyAlignment="1">
      <alignment vertical="top" wrapText="1"/>
    </xf>
    <xf numFmtId="0" fontId="10" fillId="0" borderId="0" xfId="1" applyFont="1" applyBorder="1" applyAlignment="1">
      <alignment wrapText="1"/>
    </xf>
    <xf numFmtId="0" fontId="1" fillId="0" borderId="0" xfId="3"/>
    <xf numFmtId="0" fontId="17" fillId="0" borderId="1" xfId="3" applyFont="1" applyBorder="1" applyAlignment="1">
      <alignment horizontal="center" wrapText="1"/>
    </xf>
    <xf numFmtId="166" fontId="4" fillId="0" borderId="0" xfId="0" applyNumberFormat="1" applyFont="1"/>
    <xf numFmtId="0" fontId="11" fillId="0" borderId="0" xfId="1" applyFont="1" applyBorder="1" applyAlignment="1">
      <alignment horizontal="center" wrapText="1"/>
    </xf>
    <xf numFmtId="166" fontId="2" fillId="0" borderId="0" xfId="2" applyNumberFormat="1" applyFont="1" applyBorder="1" applyAlignment="1">
      <alignment horizontal="left" vertical="center"/>
    </xf>
    <xf numFmtId="0" fontId="2" fillId="0" borderId="0" xfId="5" applyFont="1" applyBorder="1" applyAlignment="1">
      <alignment horizontal="left" vertical="top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vertical="center" wrapText="1"/>
    </xf>
    <xf numFmtId="43" fontId="2" fillId="0" borderId="0" xfId="6" applyFont="1" applyBorder="1" applyAlignment="1">
      <alignment horizontal="right" vertical="center"/>
    </xf>
    <xf numFmtId="0" fontId="10" fillId="0" borderId="0" xfId="1" applyFont="1" applyBorder="1" applyAlignment="1">
      <alignment horizontal="center" wrapText="1"/>
    </xf>
    <xf numFmtId="0" fontId="10" fillId="0" borderId="0" xfId="1" applyFont="1" applyBorder="1" applyAlignment="1">
      <alignment horizontal="center" wrapText="1"/>
    </xf>
    <xf numFmtId="0" fontId="15" fillId="0" borderId="0" xfId="7" applyFont="1" applyBorder="1" applyAlignment="1">
      <alignment horizontal="left" vertical="top" wrapText="1"/>
    </xf>
    <xf numFmtId="0" fontId="0" fillId="0" borderId="0" xfId="0" applyBorder="1"/>
    <xf numFmtId="167" fontId="2" fillId="0" borderId="0" xfId="8" applyNumberFormat="1" applyFont="1" applyBorder="1" applyAlignment="1">
      <alignment horizontal="center" vertical="center"/>
    </xf>
    <xf numFmtId="164" fontId="2" fillId="0" borderId="0" xfId="2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6" fontId="2" fillId="0" borderId="0" xfId="2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66" fontId="15" fillId="0" borderId="0" xfId="3" applyNumberFormat="1" applyFont="1" applyBorder="1" applyAlignment="1">
      <alignment horizontal="center" vertical="center"/>
    </xf>
    <xf numFmtId="164" fontId="15" fillId="0" borderId="0" xfId="3" applyNumberFormat="1" applyFont="1" applyBorder="1" applyAlignment="1">
      <alignment horizontal="center" vertical="center"/>
    </xf>
    <xf numFmtId="166" fontId="2" fillId="0" borderId="0" xfId="4" applyNumberFormat="1" applyFont="1" applyBorder="1" applyAlignment="1">
      <alignment horizontal="center" vertical="center"/>
    </xf>
    <xf numFmtId="164" fontId="2" fillId="0" borderId="0" xfId="4" applyNumberFormat="1" applyFont="1" applyBorder="1" applyAlignment="1">
      <alignment horizontal="center" vertical="center"/>
    </xf>
    <xf numFmtId="166" fontId="2" fillId="0" borderId="0" xfId="5" applyNumberFormat="1" applyFont="1" applyBorder="1" applyAlignment="1">
      <alignment horizontal="center" vertical="center"/>
    </xf>
    <xf numFmtId="164" fontId="2" fillId="0" borderId="0" xfId="5" applyNumberFormat="1" applyFont="1" applyBorder="1" applyAlignment="1">
      <alignment horizontal="center" vertical="center"/>
    </xf>
    <xf numFmtId="166" fontId="15" fillId="0" borderId="0" xfId="7" applyNumberFormat="1" applyFont="1" applyBorder="1" applyAlignment="1">
      <alignment horizontal="center" vertical="center"/>
    </xf>
    <xf numFmtId="164" fontId="15" fillId="0" borderId="0" xfId="7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 wrapText="1"/>
    </xf>
    <xf numFmtId="0" fontId="1" fillId="0" borderId="0" xfId="9"/>
    <xf numFmtId="0" fontId="10" fillId="0" borderId="0" xfId="1" applyFont="1" applyBorder="1" applyAlignment="1">
      <alignment horizontal="center" wrapText="1"/>
    </xf>
    <xf numFmtId="165" fontId="15" fillId="0" borderId="0" xfId="10" applyNumberFormat="1" applyFont="1" applyBorder="1" applyAlignment="1">
      <alignment horizontal="right" vertical="center"/>
    </xf>
    <xf numFmtId="168" fontId="15" fillId="0" borderId="0" xfId="1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169" fontId="15" fillId="0" borderId="0" xfId="10" applyNumberFormat="1" applyFont="1" applyBorder="1" applyAlignment="1">
      <alignment horizontal="right" vertical="center"/>
    </xf>
    <xf numFmtId="0" fontId="20" fillId="0" borderId="0" xfId="0" applyFont="1"/>
    <xf numFmtId="0" fontId="10" fillId="0" borderId="0" xfId="1" applyFont="1" applyBorder="1" applyAlignment="1">
      <alignment horizontal="center" wrapText="1"/>
    </xf>
    <xf numFmtId="167" fontId="9" fillId="0" borderId="0" xfId="0" applyNumberFormat="1" applyFont="1" applyAlignment="1">
      <alignment horizontal="center"/>
    </xf>
    <xf numFmtId="165" fontId="15" fillId="0" borderId="0" xfId="11" applyNumberFormat="1" applyFont="1" applyBorder="1" applyAlignment="1">
      <alignment horizontal="right" vertical="center"/>
    </xf>
    <xf numFmtId="0" fontId="1" fillId="0" borderId="0" xfId="12"/>
    <xf numFmtId="166" fontId="15" fillId="0" borderId="0" xfId="12" applyNumberFormat="1" applyFont="1" applyBorder="1" applyAlignment="1">
      <alignment horizontal="center" vertical="center"/>
    </xf>
    <xf numFmtId="164" fontId="15" fillId="0" borderId="0" xfId="12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5" fillId="0" borderId="0" xfId="13"/>
    <xf numFmtId="0" fontId="10" fillId="0" borderId="0" xfId="1" applyFont="1" applyBorder="1" applyAlignment="1">
      <alignment horizontal="center" wrapText="1"/>
    </xf>
    <xf numFmtId="0" fontId="10" fillId="0" borderId="0" xfId="1" applyFont="1" applyBorder="1" applyAlignment="1">
      <alignment horizontal="center" wrapText="1"/>
    </xf>
    <xf numFmtId="165" fontId="15" fillId="0" borderId="0" xfId="14" applyNumberFormat="1" applyFont="1" applyBorder="1" applyAlignment="1">
      <alignment horizontal="right" vertical="center"/>
    </xf>
    <xf numFmtId="0" fontId="10" fillId="0" borderId="0" xfId="1" applyFont="1" applyBorder="1" applyAlignment="1">
      <alignment horizontal="center" wrapText="1"/>
    </xf>
    <xf numFmtId="0" fontId="1" fillId="0" borderId="0" xfId="15"/>
    <xf numFmtId="167" fontId="15" fillId="0" borderId="0" xfId="8" applyNumberFormat="1" applyFont="1" applyBorder="1" applyAlignment="1">
      <alignment horizontal="center" vertical="center"/>
    </xf>
    <xf numFmtId="0" fontId="15" fillId="0" borderId="0" xfId="15" applyFont="1" applyBorder="1" applyAlignment="1">
      <alignment horizontal="left" vertical="top" wrapText="1"/>
    </xf>
    <xf numFmtId="166" fontId="15" fillId="0" borderId="0" xfId="15" applyNumberFormat="1" applyFont="1" applyBorder="1" applyAlignment="1">
      <alignment horizontal="center" vertical="center"/>
    </xf>
    <xf numFmtId="164" fontId="15" fillId="0" borderId="0" xfId="15" applyNumberFormat="1" applyFont="1" applyBorder="1" applyAlignment="1">
      <alignment horizontal="center" vertical="center"/>
    </xf>
    <xf numFmtId="164" fontId="0" fillId="0" borderId="0" xfId="0" applyNumberFormat="1"/>
    <xf numFmtId="0" fontId="1" fillId="0" borderId="0" xfId="16"/>
    <xf numFmtId="166" fontId="15" fillId="0" borderId="0" xfId="16" applyNumberFormat="1" applyFont="1" applyBorder="1" applyAlignment="1">
      <alignment horizontal="center" vertical="center"/>
    </xf>
    <xf numFmtId="164" fontId="15" fillId="0" borderId="0" xfId="16" applyNumberFormat="1" applyFont="1" applyBorder="1" applyAlignment="1">
      <alignment horizontal="center" vertical="center"/>
    </xf>
    <xf numFmtId="0" fontId="0" fillId="2" borderId="0" xfId="0" applyFill="1"/>
    <xf numFmtId="0" fontId="22" fillId="2" borderId="0" xfId="17" applyFont="1" applyFill="1"/>
    <xf numFmtId="0" fontId="10" fillId="0" borderId="0" xfId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left" vertical="center" wrapText="1"/>
    </xf>
    <xf numFmtId="49" fontId="10" fillId="0" borderId="0" xfId="1" applyNumberFormat="1" applyFont="1" applyBorder="1" applyAlignment="1">
      <alignment horizontal="center" wrapText="1"/>
    </xf>
    <xf numFmtId="0" fontId="23" fillId="2" borderId="0" xfId="0" applyFont="1" applyFill="1"/>
  </cellXfs>
  <cellStyles count="18">
    <cellStyle name="Hipervínculo" xfId="17" builtinId="8"/>
    <cellStyle name="Millares" xfId="6" builtinId="3"/>
    <cellStyle name="Normal" xfId="0" builtinId="0"/>
    <cellStyle name="Normal_Hoja2" xfId="2" xr:uid="{140A5EFE-5324-449B-814A-7E35A1A8C507}"/>
    <cellStyle name="Normal_P1_Sit Econ" xfId="1" xr:uid="{EC3D762C-030E-4E51-984E-2AEFB9E0B70A}"/>
    <cellStyle name="Normal_P1_Situac econ Nav" xfId="10" xr:uid="{8CC79D8E-3554-4EE6-956B-3E9E88407366}"/>
    <cellStyle name="Normal_P2_Situac econ Nav (2)" xfId="3" xr:uid="{882D7486-BF92-4C9D-AECE-486693333195}"/>
    <cellStyle name="Normal_P2_Situac econ Nav (2)_1" xfId="4" xr:uid="{006AB27F-E9F3-49D8-85D5-3743978C0F92}"/>
    <cellStyle name="Normal_P2_Situac econ personal" xfId="11" xr:uid="{1569CF31-338D-42C4-9663-0FE4798FC2E5}"/>
    <cellStyle name="Normal_P3_Situac polít Nav" xfId="5" xr:uid="{64FE5355-115A-429A-BB16-7691A6C904DD}"/>
    <cellStyle name="Normal_P3_Situac polít Nav_1" xfId="14" xr:uid="{B86A62BE-21F5-40AC-95DA-72288721B590}"/>
    <cellStyle name="Normal_P4_Situac econ Nav(Rec)" xfId="7" xr:uid="{545034D3-5348-4A3A-B134-62250A0DF69E}"/>
    <cellStyle name="Normal_P5_Situac polít Nav (Rec)" xfId="15" xr:uid="{F9074E62-E18B-40DB-A8F9-B79BC67E0A65}"/>
    <cellStyle name="Normal_P6_Situac econ Nav(Prosp) (2)_1" xfId="9" xr:uid="{74F930F0-971B-402A-A929-76392646F630}"/>
    <cellStyle name="Normal_P7_Situac econ personal (Prosp)" xfId="12" xr:uid="{56137A50-FA0F-4B6E-AE00-5AD7E23C6FD9}"/>
    <cellStyle name="Normal_P7_Situac econ personal (Prosp)_1" xfId="13" xr:uid="{7D4DD74B-C887-40C6-9F04-A8F1026CF97E}"/>
    <cellStyle name="Normal_P8_Situac polít Nav (Prosp)" xfId="16" xr:uid="{389A0E15-BAD4-4974-B488-DD9583E34DF4}"/>
    <cellStyle name="Porcentaje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'P1_Situac econ Nav'!$C$28:$C$29</c:f>
              <c:strCache>
                <c:ptCount val="2"/>
                <c:pt idx="0">
                  <c:v>NAVARRA</c:v>
                </c:pt>
                <c:pt idx="1">
                  <c:v>2018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'P1_Situac econ Nav'!$B$30:$B$35</c:f>
              <c:strCache>
                <c:ptCount val="6"/>
                <c:pt idx="0">
                  <c:v>Muy buena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  <c:pt idx="4">
                  <c:v>Muy mala</c:v>
                </c:pt>
                <c:pt idx="5">
                  <c:v>No sabe</c:v>
                </c:pt>
              </c:strCache>
            </c:strRef>
          </c:cat>
          <c:val>
            <c:numRef>
              <c:f>'P1_Situac econ Nav'!$C$30:$C$35</c:f>
              <c:numCache>
                <c:formatCode>###0.0%</c:formatCode>
                <c:ptCount val="6"/>
                <c:pt idx="0">
                  <c:v>4.0837696335078534E-2</c:v>
                </c:pt>
                <c:pt idx="1">
                  <c:v>0.53926701570680624</c:v>
                </c:pt>
                <c:pt idx="2">
                  <c:v>0.36230366492146598</c:v>
                </c:pt>
                <c:pt idx="3">
                  <c:v>4.5026178010471207E-2</c:v>
                </c:pt>
                <c:pt idx="4">
                  <c:v>9.4240837696335077E-3</c:v>
                </c:pt>
                <c:pt idx="5">
                  <c:v>3.1413612565445027E-3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E-428D-A835-7BD64745DC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5940864"/>
        <c:axId val="105955328"/>
      </c:barChart>
      <c:catAx>
        <c:axId val="10594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55328"/>
        <c:crosses val="autoZero"/>
        <c:auto val="1"/>
        <c:lblAlgn val="ctr"/>
        <c:lblOffset val="100"/>
        <c:noMultiLvlLbl val="0"/>
      </c:catAx>
      <c:valAx>
        <c:axId val="1059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'P3_Situac polít Nav'!$C$60:$C$61</c:f>
              <c:strCache>
                <c:ptCount val="2"/>
                <c:pt idx="0">
                  <c:v>NAVARRA</c:v>
                </c:pt>
                <c:pt idx="1">
                  <c:v>2018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4"/>
              <c:layout>
                <c:manualLayout>
                  <c:x val="-1.8042399639152007E-3"/>
                  <c:y val="-3.9072039072039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8F-47BC-94C4-0C543B26E910}"/>
                </c:ext>
              </c:extLst>
            </c:dLbl>
            <c:dLbl>
              <c:idx val="6"/>
              <c:layout>
                <c:manualLayout>
                  <c:x val="0"/>
                  <c:y val="1.4652014652014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8F-47BC-94C4-0C543B26E9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'P3_Situac polít Nav'!$B$62:$B$68</c:f>
              <c:strCache>
                <c:ptCount val="7"/>
                <c:pt idx="0">
                  <c:v>Muy buena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  <c:pt idx="4">
                  <c:v>Muy mala</c:v>
                </c:pt>
                <c:pt idx="5">
                  <c:v>No sabe</c:v>
                </c:pt>
                <c:pt idx="6">
                  <c:v>No contesta</c:v>
                </c:pt>
              </c:strCache>
            </c:strRef>
          </c:cat>
          <c:val>
            <c:numRef>
              <c:f>'P3_Situac polít Nav'!$C$62:$C$68</c:f>
              <c:numCache>
                <c:formatCode>###0.0%</c:formatCode>
                <c:ptCount val="7"/>
                <c:pt idx="0">
                  <c:v>2.8272251308900525E-2</c:v>
                </c:pt>
                <c:pt idx="1">
                  <c:v>0.23350785340314137</c:v>
                </c:pt>
                <c:pt idx="2">
                  <c:v>0.41047120418848165</c:v>
                </c:pt>
                <c:pt idx="3">
                  <c:v>0.19895287958115182</c:v>
                </c:pt>
                <c:pt idx="4">
                  <c:v>0.11204188481675391</c:v>
                </c:pt>
                <c:pt idx="5">
                  <c:v>1.2565445026178011E-2</c:v>
                </c:pt>
                <c:pt idx="6">
                  <c:v>4.1884816753926706E-3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9-48D4-BCAC-EF94D84847A6}"/>
            </c:ext>
          </c:extLst>
        </c:ser>
        <c:ser>
          <c:idx val="1"/>
          <c:order val="1"/>
          <c:tx>
            <c:strRef>
              <c:f>'P3_Situac polít Nav'!$D$60:$D$61</c:f>
              <c:strCache>
                <c:ptCount val="2"/>
                <c:pt idx="0">
                  <c:v>NAVARRA</c:v>
                </c:pt>
                <c:pt idx="1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3"/>
              <c:layout>
                <c:manualLayout>
                  <c:x val="-6.615470111880483E-17"/>
                  <c:y val="-2.9304029304029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8F-47BC-94C4-0C543B26E910}"/>
                </c:ext>
              </c:extLst>
            </c:dLbl>
            <c:dLbl>
              <c:idx val="4"/>
              <c:layout>
                <c:manualLayout>
                  <c:x val="0"/>
                  <c:y val="1.4652014652014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8F-47BC-94C4-0C543B26E910}"/>
                </c:ext>
              </c:extLst>
            </c:dLbl>
            <c:dLbl>
              <c:idx val="6"/>
              <c:layout>
                <c:manualLayout>
                  <c:x val="-1.3230940223760966E-16"/>
                  <c:y val="-3.4188034188034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8F-47BC-94C4-0C543B26E9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'P3_Situac polít Nav'!$B$62:$B$68</c:f>
              <c:strCache>
                <c:ptCount val="7"/>
                <c:pt idx="0">
                  <c:v>Muy buena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  <c:pt idx="4">
                  <c:v>Muy mala</c:v>
                </c:pt>
                <c:pt idx="5">
                  <c:v>No sabe</c:v>
                </c:pt>
                <c:pt idx="6">
                  <c:v>No contesta</c:v>
                </c:pt>
              </c:strCache>
            </c:strRef>
          </c:cat>
          <c:val>
            <c:numRef>
              <c:f>'P3_Situac polít Nav'!$D$62:$D$68</c:f>
              <c:numCache>
                <c:formatCode>###0.0%</c:formatCode>
                <c:ptCount val="7"/>
                <c:pt idx="0">
                  <c:v>2.1462971425513667E-2</c:v>
                </c:pt>
                <c:pt idx="1">
                  <c:v>0.27085996036800336</c:v>
                </c:pt>
                <c:pt idx="2">
                  <c:v>0.24613955367648407</c:v>
                </c:pt>
                <c:pt idx="3">
                  <c:v>0.26177937228627796</c:v>
                </c:pt>
                <c:pt idx="4">
                  <c:v>0.10898592475680675</c:v>
                </c:pt>
                <c:pt idx="5">
                  <c:v>8.0487032845597162E-2</c:v>
                </c:pt>
                <c:pt idx="6">
                  <c:v>1.0285184641316929E-2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19-48D4-BCAC-EF94D84847A6}"/>
            </c:ext>
          </c:extLst>
        </c:ser>
        <c:ser>
          <c:idx val="2"/>
          <c:order val="2"/>
          <c:tx>
            <c:strRef>
              <c:f>'P3_Situac polít Nav'!$E$60:$E$61</c:f>
              <c:strCache>
                <c:ptCount val="2"/>
                <c:pt idx="0">
                  <c:v>NAVARRA</c:v>
                </c:pt>
                <c:pt idx="1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6"/>
              <c:layout>
                <c:manualLayout>
                  <c:x val="-1.3230940223760966E-16"/>
                  <c:y val="1.9536019536019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8F-47BC-94C4-0C543B26E9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'P3_Situac polít Nav'!$B$62:$B$68</c:f>
              <c:strCache>
                <c:ptCount val="7"/>
                <c:pt idx="0">
                  <c:v>Muy buena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  <c:pt idx="4">
                  <c:v>Muy mala</c:v>
                </c:pt>
                <c:pt idx="5">
                  <c:v>No sabe</c:v>
                </c:pt>
                <c:pt idx="6">
                  <c:v>No contesta</c:v>
                </c:pt>
              </c:strCache>
            </c:strRef>
          </c:cat>
          <c:val>
            <c:numRef>
              <c:f>'P3_Situac polít Nav'!$E$62:$E$68</c:f>
              <c:numCache>
                <c:formatCode>###0.0%</c:formatCode>
                <c:ptCount val="7"/>
                <c:pt idx="0">
                  <c:v>5.8000000000000003E-2</c:v>
                </c:pt>
                <c:pt idx="1">
                  <c:v>0.11899999999999999</c:v>
                </c:pt>
                <c:pt idx="2">
                  <c:v>0.375</c:v>
                </c:pt>
                <c:pt idx="3">
                  <c:v>0.24399999999999999</c:v>
                </c:pt>
                <c:pt idx="4">
                  <c:v>0.159</c:v>
                </c:pt>
                <c:pt idx="5">
                  <c:v>4.1000000000000002E-2</c:v>
                </c:pt>
                <c:pt idx="6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19-48D4-BCAC-EF94D84847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5940864"/>
        <c:axId val="105955328"/>
      </c:barChart>
      <c:catAx>
        <c:axId val="10594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55328"/>
        <c:crosses val="autoZero"/>
        <c:auto val="1"/>
        <c:lblAlgn val="ctr"/>
        <c:lblOffset val="100"/>
        <c:noMultiLvlLbl val="0"/>
      </c:catAx>
      <c:valAx>
        <c:axId val="1059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'P3_Situac polít Nav'!$C$75:$C$76</c:f>
              <c:strCache>
                <c:ptCount val="2"/>
                <c:pt idx="0">
                  <c:v>NAVARRA</c:v>
                </c:pt>
                <c:pt idx="1">
                  <c:v>2018-2017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'P3_Situac polít Nav'!$B$77:$B$83</c:f>
              <c:strCache>
                <c:ptCount val="7"/>
                <c:pt idx="0">
                  <c:v>Muy buena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  <c:pt idx="4">
                  <c:v>Muy mala</c:v>
                </c:pt>
                <c:pt idx="5">
                  <c:v>No sabe</c:v>
                </c:pt>
                <c:pt idx="6">
                  <c:v>No contesta</c:v>
                </c:pt>
              </c:strCache>
            </c:strRef>
          </c:cat>
          <c:val>
            <c:numRef>
              <c:f>'P3_Situac polít Nav'!$C$77:$C$83</c:f>
              <c:numCache>
                <c:formatCode>###0.0%</c:formatCode>
                <c:ptCount val="7"/>
                <c:pt idx="0">
                  <c:v>6.8092798833868581E-3</c:v>
                </c:pt>
                <c:pt idx="1">
                  <c:v>-3.7352106964861992E-2</c:v>
                </c:pt>
                <c:pt idx="2">
                  <c:v>0.16433165051199758</c:v>
                </c:pt>
                <c:pt idx="3">
                  <c:v>-6.2826492705126136E-2</c:v>
                </c:pt>
                <c:pt idx="4">
                  <c:v>3.0559600599471548E-3</c:v>
                </c:pt>
                <c:pt idx="5">
                  <c:v>-6.7921587819419149E-2</c:v>
                </c:pt>
                <c:pt idx="6">
                  <c:v>-6.0967029659242588E-3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2-4315-9E0E-44F12404F112}"/>
            </c:ext>
          </c:extLst>
        </c:ser>
        <c:ser>
          <c:idx val="1"/>
          <c:order val="1"/>
          <c:tx>
            <c:strRef>
              <c:f>'P3_Situac polít Nav'!$D$75:$D$76</c:f>
              <c:strCache>
                <c:ptCount val="2"/>
                <c:pt idx="0">
                  <c:v>NAVARRA</c:v>
                </c:pt>
                <c:pt idx="1">
                  <c:v>2018-2016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'P3_Situac polít Nav'!$B$77:$B$83</c:f>
              <c:strCache>
                <c:ptCount val="7"/>
                <c:pt idx="0">
                  <c:v>Muy buena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  <c:pt idx="4">
                  <c:v>Muy mala</c:v>
                </c:pt>
                <c:pt idx="5">
                  <c:v>No sabe</c:v>
                </c:pt>
                <c:pt idx="6">
                  <c:v>No contesta</c:v>
                </c:pt>
              </c:strCache>
            </c:strRef>
          </c:cat>
          <c:val>
            <c:numRef>
              <c:f>'P3_Situac polít Nav'!$D$77:$D$83</c:f>
              <c:numCache>
                <c:formatCode>###0.0%</c:formatCode>
                <c:ptCount val="7"/>
                <c:pt idx="0">
                  <c:v>-2.9727748691099478E-2</c:v>
                </c:pt>
                <c:pt idx="1">
                  <c:v>0.11450785340314137</c:v>
                </c:pt>
                <c:pt idx="2">
                  <c:v>3.5471204188481653E-2</c:v>
                </c:pt>
                <c:pt idx="3">
                  <c:v>-4.5047120418848174E-2</c:v>
                </c:pt>
                <c:pt idx="4">
                  <c:v>-4.6958115183246094E-2</c:v>
                </c:pt>
                <c:pt idx="5">
                  <c:v>-2.8434554973821989E-2</c:v>
                </c:pt>
                <c:pt idx="6">
                  <c:v>1.884816753926705E-4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F2-4315-9E0E-44F12404F1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5940864"/>
        <c:axId val="105955328"/>
      </c:barChart>
      <c:catAx>
        <c:axId val="10594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55328"/>
        <c:crosses val="autoZero"/>
        <c:auto val="1"/>
        <c:lblAlgn val="ctr"/>
        <c:lblOffset val="100"/>
        <c:noMultiLvlLbl val="0"/>
      </c:catAx>
      <c:valAx>
        <c:axId val="1059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'P3_Situac polít Nav'!$B$112</c:f>
              <c:strCache>
                <c:ptCount val="1"/>
                <c:pt idx="0">
                  <c:v>NOTA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'P3_Situac polít Nav'!$C$110:$E$111</c:f>
              <c:multiLvlStrCache>
                <c:ptCount val="3"/>
                <c:lvl>
                  <c:pt idx="0">
                    <c:v>2018</c:v>
                  </c:pt>
                  <c:pt idx="1">
                    <c:v>2017</c:v>
                  </c:pt>
                  <c:pt idx="2">
                    <c:v>2016</c:v>
                  </c:pt>
                </c:lvl>
                <c:lvl>
                  <c:pt idx="0">
                    <c:v>SITUACIÓN POLÍTICA DE NAVARRA</c:v>
                  </c:pt>
                </c:lvl>
              </c:multiLvlStrCache>
            </c:multiLvlStrRef>
          </c:cat>
          <c:val>
            <c:numRef>
              <c:f>'P3_Situac polít Nav'!$C$112:$E$112</c:f>
              <c:numCache>
                <c:formatCode>###0.00</c:formatCode>
                <c:ptCount val="3"/>
                <c:pt idx="0">
                  <c:v>4.6618743343982958</c:v>
                </c:pt>
                <c:pt idx="1">
                  <c:v>4.5436640801875408</c:v>
                </c:pt>
                <c:pt idx="2">
                  <c:v>4.1446842592063566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49-41C1-BBBB-6C8D893CD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3961384"/>
        <c:axId val="373957776"/>
      </c:barChart>
      <c:catAx>
        <c:axId val="373961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957776"/>
        <c:crosses val="autoZero"/>
        <c:auto val="1"/>
        <c:lblAlgn val="ctr"/>
        <c:lblOffset val="100"/>
        <c:noMultiLvlLbl val="0"/>
      </c:catAx>
      <c:valAx>
        <c:axId val="373957776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961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'P3_Situac polít Nav'!$B$125:$B$126</c:f>
              <c:strCache>
                <c:ptCount val="2"/>
                <c:pt idx="0">
                  <c:v>OCT 2018</c:v>
                </c:pt>
                <c:pt idx="1">
                  <c:v>NAVARRA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4"/>
              <c:layout>
                <c:manualLayout>
                  <c:x val="-1.8042399639152007E-3"/>
                  <c:y val="-3.9072039072039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81-45E2-8AA4-55EC2263803A}"/>
                </c:ext>
              </c:extLst>
            </c:dLbl>
            <c:dLbl>
              <c:idx val="6"/>
              <c:layout>
                <c:manualLayout>
                  <c:x val="0"/>
                  <c:y val="1.4652014652014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81-45E2-8AA4-55EC226380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'P3_Situac polít Nav'!$A$127:$A$133</c:f>
              <c:strCache>
                <c:ptCount val="7"/>
                <c:pt idx="0">
                  <c:v>Muy buena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  <c:pt idx="4">
                  <c:v>Muy mala</c:v>
                </c:pt>
                <c:pt idx="5">
                  <c:v>No sabe</c:v>
                </c:pt>
                <c:pt idx="6">
                  <c:v>No contesta</c:v>
                </c:pt>
              </c:strCache>
            </c:strRef>
          </c:cat>
          <c:val>
            <c:numRef>
              <c:f>'P3_Situac polít Nav'!$B$127:$B$133</c:f>
              <c:numCache>
                <c:formatCode>###0.0%</c:formatCode>
                <c:ptCount val="7"/>
                <c:pt idx="0">
                  <c:v>2.8272251308900525E-2</c:v>
                </c:pt>
                <c:pt idx="1">
                  <c:v>0.23350785340314137</c:v>
                </c:pt>
                <c:pt idx="2">
                  <c:v>0.41047120418848165</c:v>
                </c:pt>
                <c:pt idx="3">
                  <c:v>0.19895287958115182</c:v>
                </c:pt>
                <c:pt idx="4">
                  <c:v>0.11204188481675391</c:v>
                </c:pt>
                <c:pt idx="5">
                  <c:v>1.2565445026178011E-2</c:v>
                </c:pt>
                <c:pt idx="6">
                  <c:v>4.1884816753926706E-3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81-45E2-8AA4-55EC2263803A}"/>
            </c:ext>
          </c:extLst>
        </c:ser>
        <c:ser>
          <c:idx val="1"/>
          <c:order val="1"/>
          <c:tx>
            <c:strRef>
              <c:f>'P3_Situac polít Nav'!$C$125:$C$126</c:f>
              <c:strCache>
                <c:ptCount val="2"/>
                <c:pt idx="0">
                  <c:v>OCT 2018</c:v>
                </c:pt>
                <c:pt idx="1">
                  <c:v>ESPAÑA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3"/>
              <c:layout>
                <c:manualLayout>
                  <c:x val="-6.615470111880483E-17"/>
                  <c:y val="-2.9304029304029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5E2-8AA4-55EC2263803A}"/>
                </c:ext>
              </c:extLst>
            </c:dLbl>
            <c:dLbl>
              <c:idx val="4"/>
              <c:layout>
                <c:manualLayout>
                  <c:x val="0"/>
                  <c:y val="1.4652014652014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81-45E2-8AA4-55EC2263803A}"/>
                </c:ext>
              </c:extLst>
            </c:dLbl>
            <c:dLbl>
              <c:idx val="6"/>
              <c:layout>
                <c:manualLayout>
                  <c:x val="-1.3230940223760966E-16"/>
                  <c:y val="-3.4188034188034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81-45E2-8AA4-55EC226380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'P3_Situac polít Nav'!$A$127:$A$133</c:f>
              <c:strCache>
                <c:ptCount val="7"/>
                <c:pt idx="0">
                  <c:v>Muy buena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  <c:pt idx="4">
                  <c:v>Muy mala</c:v>
                </c:pt>
                <c:pt idx="5">
                  <c:v>No sabe</c:v>
                </c:pt>
                <c:pt idx="6">
                  <c:v>No contesta</c:v>
                </c:pt>
              </c:strCache>
            </c:strRef>
          </c:cat>
          <c:val>
            <c:numRef>
              <c:f>'P3_Situac polít Nav'!$C$127:$C$133</c:f>
              <c:numCache>
                <c:formatCode>###0.0%</c:formatCode>
                <c:ptCount val="7"/>
                <c:pt idx="0">
                  <c:v>1E-3</c:v>
                </c:pt>
                <c:pt idx="1">
                  <c:v>4.3999999999999997E-2</c:v>
                </c:pt>
                <c:pt idx="2">
                  <c:v>0.28699999999999998</c:v>
                </c:pt>
                <c:pt idx="3">
                  <c:v>0.35399999999999998</c:v>
                </c:pt>
                <c:pt idx="4">
                  <c:v>0.28399999999999997</c:v>
                </c:pt>
                <c:pt idx="5">
                  <c:v>2.5999999999999999E-2</c:v>
                </c:pt>
                <c:pt idx="6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81-45E2-8AA4-55EC226380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5940864"/>
        <c:axId val="105955328"/>
      </c:barChart>
      <c:catAx>
        <c:axId val="10594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55328"/>
        <c:crosses val="autoZero"/>
        <c:auto val="1"/>
        <c:lblAlgn val="ctr"/>
        <c:lblOffset val="100"/>
        <c:noMultiLvlLbl val="0"/>
      </c:catAx>
      <c:valAx>
        <c:axId val="1059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'P4_Situac econ Nav (Rec)'!$C$21:$C$22</c:f>
              <c:strCache>
                <c:ptCount val="2"/>
                <c:pt idx="0">
                  <c:v>NAVARRA</c:v>
                </c:pt>
                <c:pt idx="1">
                  <c:v>2018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'P4_Situac econ Nav (Rec)'!$B$23:$B$26</c:f>
              <c:strCache>
                <c:ptCount val="4"/>
                <c:pt idx="0">
                  <c:v>Mejor</c:v>
                </c:pt>
                <c:pt idx="1">
                  <c:v>Igual</c:v>
                </c:pt>
                <c:pt idx="2">
                  <c:v>Peor</c:v>
                </c:pt>
                <c:pt idx="3">
                  <c:v>No sabe</c:v>
                </c:pt>
              </c:strCache>
            </c:strRef>
          </c:cat>
          <c:val>
            <c:numRef>
              <c:f>'P4_Situac econ Nav (Rec)'!$C$23:$C$26</c:f>
              <c:numCache>
                <c:formatCode>###0.0%</c:formatCode>
                <c:ptCount val="4"/>
                <c:pt idx="0">
                  <c:v>0.27225130890052357</c:v>
                </c:pt>
                <c:pt idx="1">
                  <c:v>0.55392670157068058</c:v>
                </c:pt>
                <c:pt idx="2">
                  <c:v>0.16020942408376965</c:v>
                </c:pt>
                <c:pt idx="3">
                  <c:v>1.3612565445026177E-2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D-4005-A88B-2C625FBC5D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5940864"/>
        <c:axId val="105955328"/>
      </c:barChart>
      <c:catAx>
        <c:axId val="10594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55328"/>
        <c:crosses val="autoZero"/>
        <c:auto val="1"/>
        <c:lblAlgn val="ctr"/>
        <c:lblOffset val="100"/>
        <c:noMultiLvlLbl val="0"/>
      </c:catAx>
      <c:valAx>
        <c:axId val="1059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'P4_Situac econ Nav (Rec)'!$C$39:$C$40</c:f>
              <c:strCache>
                <c:ptCount val="2"/>
                <c:pt idx="0">
                  <c:v>NAVARRA</c:v>
                </c:pt>
                <c:pt idx="1">
                  <c:v>2018-RECUERDO DEL 2017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'P4_Situac econ Nav (Rec)'!$B$41:$B$43</c:f>
              <c:strCache>
                <c:ptCount val="3"/>
                <c:pt idx="0">
                  <c:v>Peor que el año pasado</c:v>
                </c:pt>
                <c:pt idx="1">
                  <c:v>Igual</c:v>
                </c:pt>
                <c:pt idx="2">
                  <c:v>Mejor que ahora</c:v>
                </c:pt>
              </c:strCache>
            </c:strRef>
          </c:cat>
          <c:val>
            <c:numRef>
              <c:f>'P4_Situac econ Nav (Rec)'!$C$41:$C$43</c:f>
              <c:numCache>
                <c:formatCode>###0.0%</c:formatCode>
                <c:ptCount val="3"/>
                <c:pt idx="0">
                  <c:v>0.16242038216560509</c:v>
                </c:pt>
                <c:pt idx="1">
                  <c:v>0.56157112526539277</c:v>
                </c:pt>
                <c:pt idx="2">
                  <c:v>0.27600849256900212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1-4DF4-BD19-7EF0F43C9F90}"/>
            </c:ext>
          </c:extLst>
        </c:ser>
        <c:ser>
          <c:idx val="1"/>
          <c:order val="1"/>
          <c:tx>
            <c:strRef>
              <c:f>'P4_Situac econ Nav (Rec)'!$D$39:$D$40</c:f>
              <c:strCache>
                <c:ptCount val="2"/>
                <c:pt idx="0">
                  <c:v>NAVARRA</c:v>
                </c:pt>
                <c:pt idx="1">
                  <c:v>2017-PROSPECTIVA DEL 2018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'P4_Situac econ Nav (Rec)'!$B$41:$B$43</c:f>
              <c:strCache>
                <c:ptCount val="3"/>
                <c:pt idx="0">
                  <c:v>Peor que el año pasado</c:v>
                </c:pt>
                <c:pt idx="1">
                  <c:v>Igual</c:v>
                </c:pt>
                <c:pt idx="2">
                  <c:v>Mejor que ahora</c:v>
                </c:pt>
              </c:strCache>
            </c:strRef>
          </c:cat>
          <c:val>
            <c:numRef>
              <c:f>'P4_Situac econ Nav (Rec)'!$D$41:$D$43</c:f>
              <c:numCache>
                <c:formatCode>###0.0%</c:formatCode>
                <c:ptCount val="3"/>
                <c:pt idx="0">
                  <c:v>0.14075716042642081</c:v>
                </c:pt>
                <c:pt idx="1">
                  <c:v>0.4164334955568354</c:v>
                </c:pt>
                <c:pt idx="2">
                  <c:v>0.44280934401674377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41-4DF4-BD19-7EF0F43C9F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5940864"/>
        <c:axId val="105955328"/>
      </c:barChart>
      <c:catAx>
        <c:axId val="105940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55328"/>
        <c:crosses val="autoZero"/>
        <c:auto val="1"/>
        <c:lblAlgn val="ctr"/>
        <c:lblOffset val="100"/>
        <c:noMultiLvlLbl val="0"/>
      </c:catAx>
      <c:valAx>
        <c:axId val="105955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'P5_Situac polít Nav (Rec)'!$C$33:$C$34</c:f>
              <c:strCache>
                <c:ptCount val="2"/>
                <c:pt idx="0">
                  <c:v>SITUACIÓN POLÍTICA DE NAVARRA</c:v>
                </c:pt>
                <c:pt idx="1">
                  <c:v>2018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'P5_Situac polít Nav (Rec)'!$B$35:$B$39</c:f>
              <c:strCache>
                <c:ptCount val="5"/>
                <c:pt idx="0">
                  <c:v>Mejor</c:v>
                </c:pt>
                <c:pt idx="1">
                  <c:v>Igual</c:v>
                </c:pt>
                <c:pt idx="2">
                  <c:v>Peor</c:v>
                </c:pt>
                <c:pt idx="3">
                  <c:v>No sabe</c:v>
                </c:pt>
                <c:pt idx="4">
                  <c:v>No contesta</c:v>
                </c:pt>
              </c:strCache>
            </c:strRef>
          </c:cat>
          <c:val>
            <c:numRef>
              <c:f>'P5_Situac polít Nav (Rec)'!$C$35:$C$39</c:f>
              <c:numCache>
                <c:formatCode>###0.0%</c:formatCode>
                <c:ptCount val="5"/>
                <c:pt idx="0">
                  <c:v>0.1130890052356021</c:v>
                </c:pt>
                <c:pt idx="1">
                  <c:v>0.60104712041884811</c:v>
                </c:pt>
                <c:pt idx="2">
                  <c:v>0.26701570680628273</c:v>
                </c:pt>
                <c:pt idx="3">
                  <c:v>1.6753926701570682E-2</c:v>
                </c:pt>
                <c:pt idx="4">
                  <c:v>2.0942408376963353E-3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4-4037-9DB0-A351F29945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5940864"/>
        <c:axId val="105955328"/>
      </c:barChart>
      <c:catAx>
        <c:axId val="10594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55328"/>
        <c:crosses val="autoZero"/>
        <c:auto val="1"/>
        <c:lblAlgn val="ctr"/>
        <c:lblOffset val="100"/>
        <c:noMultiLvlLbl val="0"/>
      </c:catAx>
      <c:valAx>
        <c:axId val="1059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'P5_Situac polít Nav (Rec)'!$C$51:$C$52</c:f>
              <c:strCache>
                <c:ptCount val="2"/>
                <c:pt idx="0">
                  <c:v>SITUACIÓN POLÍTICA DE NAVARRA</c:v>
                </c:pt>
                <c:pt idx="1">
                  <c:v>2018-RECUERDO DEL 2017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'P5_Situac polít Nav (Rec)'!$B$53:$B$55</c:f>
              <c:strCache>
                <c:ptCount val="3"/>
                <c:pt idx="0">
                  <c:v>Peor</c:v>
                </c:pt>
                <c:pt idx="1">
                  <c:v>Igual</c:v>
                </c:pt>
                <c:pt idx="2">
                  <c:v>Mejor</c:v>
                </c:pt>
              </c:strCache>
            </c:strRef>
          </c:cat>
          <c:val>
            <c:numRef>
              <c:f>'P5_Situac polít Nav (Rec)'!$C$53:$C$55</c:f>
              <c:numCache>
                <c:formatCode>###0.0%</c:formatCode>
                <c:ptCount val="3"/>
                <c:pt idx="0">
                  <c:v>0.27214514407684098</c:v>
                </c:pt>
                <c:pt idx="1">
                  <c:v>0.61259338313767342</c:v>
                </c:pt>
                <c:pt idx="2">
                  <c:v>0.1152614727854856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1-4312-88F5-76EEE9520E06}"/>
            </c:ext>
          </c:extLst>
        </c:ser>
        <c:ser>
          <c:idx val="1"/>
          <c:order val="1"/>
          <c:tx>
            <c:strRef>
              <c:f>'P5_Situac polít Nav (Rec)'!$D$51:$D$52</c:f>
              <c:strCache>
                <c:ptCount val="2"/>
                <c:pt idx="0">
                  <c:v>SITUACIÓN POLÍTICA DE NAVARRA</c:v>
                </c:pt>
                <c:pt idx="1">
                  <c:v>2017-PROSPECTIVA DEL 2018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'P5_Situac polít Nav (Rec)'!$B$53:$B$55</c:f>
              <c:strCache>
                <c:ptCount val="3"/>
                <c:pt idx="0">
                  <c:v>Peor</c:v>
                </c:pt>
                <c:pt idx="1">
                  <c:v>Igual</c:v>
                </c:pt>
                <c:pt idx="2">
                  <c:v>Mejor</c:v>
                </c:pt>
              </c:strCache>
            </c:strRef>
          </c:cat>
          <c:val>
            <c:numRef>
              <c:f>'P5_Situac polít Nav (Rec)'!$D$53:$D$55</c:f>
              <c:numCache>
                <c:formatCode>###0.0%</c:formatCode>
                <c:ptCount val="3"/>
                <c:pt idx="0">
                  <c:v>0.191</c:v>
                </c:pt>
                <c:pt idx="1">
                  <c:v>0.6</c:v>
                </c:pt>
                <c:pt idx="2">
                  <c:v>0.20899999999999999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41-4312-88F5-76EEE9520E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5940864"/>
        <c:axId val="105955328"/>
      </c:barChart>
      <c:catAx>
        <c:axId val="105940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55328"/>
        <c:crosses val="autoZero"/>
        <c:auto val="1"/>
        <c:lblAlgn val="ctr"/>
        <c:lblOffset val="100"/>
        <c:noMultiLvlLbl val="0"/>
      </c:catAx>
      <c:valAx>
        <c:axId val="105955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'P6_Situac econ Nav (Prosp)'!$C$11:$C$12</c:f>
              <c:strCache>
                <c:ptCount val="2"/>
                <c:pt idx="0">
                  <c:v>NAVARRA</c:v>
                </c:pt>
                <c:pt idx="1">
                  <c:v>2018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'P6_Situac econ Nav (Prosp)'!$B$13:$B$17</c:f>
              <c:strCache>
                <c:ptCount val="5"/>
                <c:pt idx="0">
                  <c:v>Mejor</c:v>
                </c:pt>
                <c:pt idx="1">
                  <c:v>Igual</c:v>
                </c:pt>
                <c:pt idx="2">
                  <c:v>Peor</c:v>
                </c:pt>
                <c:pt idx="3">
                  <c:v>No sabe</c:v>
                </c:pt>
                <c:pt idx="4">
                  <c:v>No contesta</c:v>
                </c:pt>
              </c:strCache>
            </c:strRef>
          </c:cat>
          <c:val>
            <c:numRef>
              <c:f>'P6_Situac econ Nav (Prosp)'!$C$13:$C$17</c:f>
              <c:numCache>
                <c:formatCode>###0.0%</c:formatCode>
                <c:ptCount val="5"/>
                <c:pt idx="0">
                  <c:v>0.35078534031413611</c:v>
                </c:pt>
                <c:pt idx="1">
                  <c:v>0.46387434554973822</c:v>
                </c:pt>
                <c:pt idx="2">
                  <c:v>0.12774869109947645</c:v>
                </c:pt>
                <c:pt idx="3">
                  <c:v>5.549738219895288E-2</c:v>
                </c:pt>
                <c:pt idx="4">
                  <c:v>2.0942408376963353E-3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0-4F1E-8D5A-7FE360F4DC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5940864"/>
        <c:axId val="105955328"/>
      </c:barChart>
      <c:catAx>
        <c:axId val="10594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55328"/>
        <c:crosses val="autoZero"/>
        <c:auto val="1"/>
        <c:lblAlgn val="ctr"/>
        <c:lblOffset val="100"/>
        <c:noMultiLvlLbl val="0"/>
      </c:catAx>
      <c:valAx>
        <c:axId val="1059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'P6_Situac econ Nav (Prosp)'!$C$29:$C$30</c:f>
              <c:strCache>
                <c:ptCount val="2"/>
                <c:pt idx="0">
                  <c:v>NAVARRA</c:v>
                </c:pt>
                <c:pt idx="1">
                  <c:v>2018-RECUERDO DEL 2017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'P6_Situac econ Nav (Prosp)'!$B$31:$B$33</c:f>
              <c:strCache>
                <c:ptCount val="3"/>
                <c:pt idx="0">
                  <c:v>Peor que el año pasado</c:v>
                </c:pt>
                <c:pt idx="1">
                  <c:v>Igual</c:v>
                </c:pt>
                <c:pt idx="2">
                  <c:v>Mejor que ahora</c:v>
                </c:pt>
              </c:strCache>
            </c:strRef>
          </c:cat>
          <c:val>
            <c:numRef>
              <c:f>'P6_Situac econ Nav (Prosp)'!$C$31:$C$33</c:f>
              <c:numCache>
                <c:formatCode>###0.0%</c:formatCode>
                <c:ptCount val="3"/>
                <c:pt idx="0">
                  <c:v>0.16242038216560509</c:v>
                </c:pt>
                <c:pt idx="1">
                  <c:v>0.56157112526539277</c:v>
                </c:pt>
                <c:pt idx="2">
                  <c:v>0.27600849256900212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1-43DE-876D-4D796118A247}"/>
            </c:ext>
          </c:extLst>
        </c:ser>
        <c:ser>
          <c:idx val="1"/>
          <c:order val="1"/>
          <c:tx>
            <c:strRef>
              <c:f>'P6_Situac econ Nav (Prosp)'!$D$29:$D$30</c:f>
              <c:strCache>
                <c:ptCount val="2"/>
                <c:pt idx="0">
                  <c:v>NAVARRA</c:v>
                </c:pt>
                <c:pt idx="1">
                  <c:v>2018-PROSPECTIVA DEL 2019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'P6_Situac econ Nav (Prosp)'!$B$31:$B$33</c:f>
              <c:strCache>
                <c:ptCount val="3"/>
                <c:pt idx="0">
                  <c:v>Peor que el año pasado</c:v>
                </c:pt>
                <c:pt idx="1">
                  <c:v>Igual</c:v>
                </c:pt>
                <c:pt idx="2">
                  <c:v>Mejor que ahora</c:v>
                </c:pt>
              </c:strCache>
            </c:strRef>
          </c:cat>
          <c:val>
            <c:numRef>
              <c:f>'P6_Situac econ Nav (Prosp)'!$D$31:$D$33</c:f>
              <c:numCache>
                <c:formatCode>0.0%</c:formatCode>
                <c:ptCount val="3"/>
                <c:pt idx="0">
                  <c:v>0.13600000000000001</c:v>
                </c:pt>
                <c:pt idx="1">
                  <c:v>0.49199999999999999</c:v>
                </c:pt>
                <c:pt idx="2">
                  <c:v>0.372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1-43DE-876D-4D796118A2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5940864"/>
        <c:axId val="105955328"/>
      </c:barChart>
      <c:catAx>
        <c:axId val="105940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55328"/>
        <c:crosses val="autoZero"/>
        <c:auto val="1"/>
        <c:lblAlgn val="ctr"/>
        <c:lblOffset val="100"/>
        <c:noMultiLvlLbl val="0"/>
      </c:catAx>
      <c:valAx>
        <c:axId val="105955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'P1_Situac econ Nav'!$C$63:$C$64</c:f>
              <c:strCache>
                <c:ptCount val="2"/>
                <c:pt idx="0">
                  <c:v>NAVARRA</c:v>
                </c:pt>
                <c:pt idx="1">
                  <c:v>2018-2017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'P1_Situac econ Nav'!$B$65:$B$70</c:f>
              <c:strCache>
                <c:ptCount val="6"/>
                <c:pt idx="0">
                  <c:v>Muy buena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  <c:pt idx="4">
                  <c:v>Muy mala</c:v>
                </c:pt>
                <c:pt idx="5">
                  <c:v>No sabe</c:v>
                </c:pt>
              </c:strCache>
            </c:strRef>
          </c:cat>
          <c:val>
            <c:numRef>
              <c:f>'P1_Situac econ Nav'!$C$65:$C$70</c:f>
              <c:numCache>
                <c:formatCode>###0.0%</c:formatCode>
                <c:ptCount val="6"/>
                <c:pt idx="0">
                  <c:v>1.9465307123735336E-2</c:v>
                </c:pt>
                <c:pt idx="1">
                  <c:v>8.2018222928921192E-2</c:v>
                </c:pt>
                <c:pt idx="2">
                  <c:v>9.3854983228015609E-2</c:v>
                </c:pt>
                <c:pt idx="3">
                  <c:v>-0.13828269013985173</c:v>
                </c:pt>
                <c:pt idx="4">
                  <c:v>-2.4554254321180906E-2</c:v>
                </c:pt>
                <c:pt idx="5">
                  <c:v>-3.3892641095988593E-2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4-466E-8253-2B296F98A2AC}"/>
            </c:ext>
          </c:extLst>
        </c:ser>
        <c:ser>
          <c:idx val="1"/>
          <c:order val="1"/>
          <c:tx>
            <c:strRef>
              <c:f>'P1_Situac econ Nav'!$D$63:$D$64</c:f>
              <c:strCache>
                <c:ptCount val="2"/>
                <c:pt idx="0">
                  <c:v>NAVARRA</c:v>
                </c:pt>
                <c:pt idx="1">
                  <c:v>2018-2016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'P1_Situac econ Nav'!$B$65:$B$70</c:f>
              <c:strCache>
                <c:ptCount val="6"/>
                <c:pt idx="0">
                  <c:v>Muy buena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  <c:pt idx="4">
                  <c:v>Muy mala</c:v>
                </c:pt>
                <c:pt idx="5">
                  <c:v>No sabe</c:v>
                </c:pt>
              </c:strCache>
            </c:strRef>
          </c:cat>
          <c:val>
            <c:numRef>
              <c:f>'P1_Situac econ Nav'!$D$65:$D$70</c:f>
              <c:numCache>
                <c:formatCode>###0.0%</c:formatCode>
                <c:ptCount val="6"/>
                <c:pt idx="0">
                  <c:v>-2.7162303664921471E-2</c:v>
                </c:pt>
                <c:pt idx="1">
                  <c:v>0.34026701570680623</c:v>
                </c:pt>
                <c:pt idx="2">
                  <c:v>-0.15669633507853403</c:v>
                </c:pt>
                <c:pt idx="3">
                  <c:v>-0.10097382198952878</c:v>
                </c:pt>
                <c:pt idx="4">
                  <c:v>-4.0575916230366493E-2</c:v>
                </c:pt>
                <c:pt idx="5">
                  <c:v>-1.4858638743455495E-2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4-466E-8253-2B296F98A2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5940864"/>
        <c:axId val="105955328"/>
      </c:barChart>
      <c:catAx>
        <c:axId val="10594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55328"/>
        <c:crosses val="autoZero"/>
        <c:auto val="1"/>
        <c:lblAlgn val="ctr"/>
        <c:lblOffset val="100"/>
        <c:noMultiLvlLbl val="0"/>
      </c:catAx>
      <c:valAx>
        <c:axId val="1059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'P7_Situac econ personal (Prosp)'!$C$37</c:f>
              <c:strCache>
                <c:ptCount val="1"/>
                <c:pt idx="0">
                  <c:v>2018 ECONOMÍA PERSONAL-PROSPECTIVA 2019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'P7_Situac econ personal (Prosp)'!$B$38:$B$42</c:f>
              <c:strCache>
                <c:ptCount val="5"/>
                <c:pt idx="0">
                  <c:v>Mejor</c:v>
                </c:pt>
                <c:pt idx="1">
                  <c:v>Igual</c:v>
                </c:pt>
                <c:pt idx="2">
                  <c:v>Peor</c:v>
                </c:pt>
                <c:pt idx="3">
                  <c:v>No sabe</c:v>
                </c:pt>
                <c:pt idx="4">
                  <c:v>No contesta</c:v>
                </c:pt>
              </c:strCache>
            </c:strRef>
          </c:cat>
          <c:val>
            <c:numRef>
              <c:f>'P7_Situac econ personal (Prosp)'!$C$38:$C$42</c:f>
              <c:numCache>
                <c:formatCode>###0.0%</c:formatCode>
                <c:ptCount val="5"/>
                <c:pt idx="0">
                  <c:v>0.2261780104712042</c:v>
                </c:pt>
                <c:pt idx="1">
                  <c:v>0.65235602094240841</c:v>
                </c:pt>
                <c:pt idx="2">
                  <c:v>0.10890052356020942</c:v>
                </c:pt>
                <c:pt idx="3">
                  <c:v>1.2565445026178011E-2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1-47AE-A287-C5558B87C416}"/>
            </c:ext>
          </c:extLst>
        </c:ser>
        <c:ser>
          <c:idx val="1"/>
          <c:order val="1"/>
          <c:tx>
            <c:strRef>
              <c:f>'P7_Situac econ personal (Prosp)'!$D$37</c:f>
              <c:strCache>
                <c:ptCount val="1"/>
                <c:pt idx="0">
                  <c:v>2018 ECONOMÍA NAVARRA-PROSPECTIVA DEL 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'P7_Situac econ personal (Prosp)'!$B$38:$B$42</c:f>
              <c:strCache>
                <c:ptCount val="5"/>
                <c:pt idx="0">
                  <c:v>Mejor</c:v>
                </c:pt>
                <c:pt idx="1">
                  <c:v>Igual</c:v>
                </c:pt>
                <c:pt idx="2">
                  <c:v>Peor</c:v>
                </c:pt>
                <c:pt idx="3">
                  <c:v>No sabe</c:v>
                </c:pt>
                <c:pt idx="4">
                  <c:v>No contesta</c:v>
                </c:pt>
              </c:strCache>
            </c:strRef>
          </c:cat>
          <c:val>
            <c:numRef>
              <c:f>'P7_Situac econ personal (Prosp)'!$D$38:$D$42</c:f>
              <c:numCache>
                <c:formatCode>###0.0%</c:formatCode>
                <c:ptCount val="5"/>
                <c:pt idx="0">
                  <c:v>0.35078534031413611</c:v>
                </c:pt>
                <c:pt idx="1">
                  <c:v>0.46387434554973822</c:v>
                </c:pt>
                <c:pt idx="2">
                  <c:v>0.12774869109947645</c:v>
                </c:pt>
                <c:pt idx="3">
                  <c:v>5.549738219895288E-2</c:v>
                </c:pt>
                <c:pt idx="4">
                  <c:v>2.0942408376963353E-3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61-47AE-A287-C5558B87C4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5940864"/>
        <c:axId val="105955328"/>
      </c:barChart>
      <c:catAx>
        <c:axId val="10594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55328"/>
        <c:crosses val="autoZero"/>
        <c:auto val="1"/>
        <c:lblAlgn val="ctr"/>
        <c:lblOffset val="100"/>
        <c:noMultiLvlLbl val="0"/>
      </c:catAx>
      <c:valAx>
        <c:axId val="1059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'P7_Situac econ personal (Prosp)'!$C$53:$C$54</c:f>
              <c:strCache>
                <c:ptCount val="2"/>
                <c:pt idx="0">
                  <c:v>SITUACIÓN ECONÓMICA PERSONAL-PROSPECTIVA</c:v>
                </c:pt>
                <c:pt idx="1">
                  <c:v>2018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'P7_Situac econ personal (Prosp)'!$B$55:$B$59</c:f>
              <c:strCache>
                <c:ptCount val="5"/>
                <c:pt idx="0">
                  <c:v>Mejor</c:v>
                </c:pt>
                <c:pt idx="1">
                  <c:v>Igual</c:v>
                </c:pt>
                <c:pt idx="2">
                  <c:v>Peor</c:v>
                </c:pt>
                <c:pt idx="3">
                  <c:v>No sabe</c:v>
                </c:pt>
                <c:pt idx="4">
                  <c:v>No contesta</c:v>
                </c:pt>
              </c:strCache>
            </c:strRef>
          </c:cat>
          <c:val>
            <c:numRef>
              <c:f>'P7_Situac econ personal (Prosp)'!$C$55:$C$59</c:f>
              <c:numCache>
                <c:formatCode>###0.0%</c:formatCode>
                <c:ptCount val="5"/>
                <c:pt idx="0">
                  <c:v>0.2261780104712042</c:v>
                </c:pt>
                <c:pt idx="1">
                  <c:v>0.65235602094240841</c:v>
                </c:pt>
                <c:pt idx="2">
                  <c:v>0.10890052356020942</c:v>
                </c:pt>
                <c:pt idx="3">
                  <c:v>1.2565445026178011E-2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D-48D1-A7DD-B242367212C1}"/>
            </c:ext>
          </c:extLst>
        </c:ser>
        <c:ser>
          <c:idx val="1"/>
          <c:order val="1"/>
          <c:tx>
            <c:strRef>
              <c:f>'P7_Situac econ personal (Prosp)'!$D$53:$D$54</c:f>
              <c:strCache>
                <c:ptCount val="2"/>
                <c:pt idx="0">
                  <c:v>SITUACIÓN ECONÓMICA PERSONAL-PROSPECTIVA</c:v>
                </c:pt>
                <c:pt idx="1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'P7_Situac econ personal (Prosp)'!$B$55:$B$59</c:f>
              <c:strCache>
                <c:ptCount val="5"/>
                <c:pt idx="0">
                  <c:v>Mejor</c:v>
                </c:pt>
                <c:pt idx="1">
                  <c:v>Igual</c:v>
                </c:pt>
                <c:pt idx="2">
                  <c:v>Peor</c:v>
                </c:pt>
                <c:pt idx="3">
                  <c:v>No sabe</c:v>
                </c:pt>
                <c:pt idx="4">
                  <c:v>No contesta</c:v>
                </c:pt>
              </c:strCache>
            </c:strRef>
          </c:cat>
          <c:val>
            <c:numRef>
              <c:f>'P7_Situac econ personal (Prosp)'!$D$55:$D$59</c:f>
              <c:numCache>
                <c:formatCode>###0.0%</c:formatCode>
                <c:ptCount val="5"/>
                <c:pt idx="0">
                  <c:v>0.22652609986434644</c:v>
                </c:pt>
                <c:pt idx="1">
                  <c:v>0.63470237802645546</c:v>
                </c:pt>
                <c:pt idx="2">
                  <c:v>7.6369515433820853E-2</c:v>
                </c:pt>
                <c:pt idx="3">
                  <c:v>5.9170703629270828E-2</c:v>
                </c:pt>
                <c:pt idx="4">
                  <c:v>3.231303046106397E-3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ED-48D1-A7DD-B242367212C1}"/>
            </c:ext>
          </c:extLst>
        </c:ser>
        <c:ser>
          <c:idx val="2"/>
          <c:order val="2"/>
          <c:tx>
            <c:strRef>
              <c:f>'P7_Situac econ personal (Prosp)'!$E$53:$E$54</c:f>
              <c:strCache>
                <c:ptCount val="2"/>
                <c:pt idx="0">
                  <c:v>SITUACIÓN ECONÓMICA PERSONAL-PROSPECTIVA</c:v>
                </c:pt>
                <c:pt idx="1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'P7_Situac econ personal (Prosp)'!$B$55:$B$59</c:f>
              <c:strCache>
                <c:ptCount val="5"/>
                <c:pt idx="0">
                  <c:v>Mejor</c:v>
                </c:pt>
                <c:pt idx="1">
                  <c:v>Igual</c:v>
                </c:pt>
                <c:pt idx="2">
                  <c:v>Peor</c:v>
                </c:pt>
                <c:pt idx="3">
                  <c:v>No sabe</c:v>
                </c:pt>
                <c:pt idx="4">
                  <c:v>No contesta</c:v>
                </c:pt>
              </c:strCache>
            </c:strRef>
          </c:cat>
          <c:val>
            <c:numRef>
              <c:f>'P7_Situac econ personal (Prosp)'!$E$55:$E$59</c:f>
              <c:numCache>
                <c:formatCode>###0.0%</c:formatCode>
                <c:ptCount val="5"/>
                <c:pt idx="0">
                  <c:v>0.22386629700480568</c:v>
                </c:pt>
                <c:pt idx="1">
                  <c:v>0.63430632101006146</c:v>
                </c:pt>
                <c:pt idx="2">
                  <c:v>9.3596093581728254E-2</c:v>
                </c:pt>
                <c:pt idx="3">
                  <c:v>4.5192746426207922E-2</c:v>
                </c:pt>
                <c:pt idx="4">
                  <c:v>3.0385419771966492E-3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ED-48D1-A7DD-B242367212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5940864"/>
        <c:axId val="105955328"/>
      </c:barChart>
      <c:catAx>
        <c:axId val="10594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55328"/>
        <c:crosses val="autoZero"/>
        <c:auto val="1"/>
        <c:lblAlgn val="ctr"/>
        <c:lblOffset val="100"/>
        <c:noMultiLvlLbl val="0"/>
      </c:catAx>
      <c:valAx>
        <c:axId val="1059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'P8_Situac polít Nav (Prosp)'!$C$24</c:f>
              <c:strCache>
                <c:ptCount val="1"/>
                <c:pt idx="0">
                  <c:v>2018 SITUACIÓN POLÍTICA DE NAVARRA-PROSPECTIVA 2019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'P8_Situac polít Nav (Prosp)'!$B$25:$B$29</c:f>
              <c:strCache>
                <c:ptCount val="5"/>
                <c:pt idx="0">
                  <c:v>Mejor</c:v>
                </c:pt>
                <c:pt idx="1">
                  <c:v>Igual</c:v>
                </c:pt>
                <c:pt idx="2">
                  <c:v>Peor</c:v>
                </c:pt>
                <c:pt idx="3">
                  <c:v>No sabe</c:v>
                </c:pt>
                <c:pt idx="4">
                  <c:v>No contesta</c:v>
                </c:pt>
              </c:strCache>
            </c:strRef>
          </c:cat>
          <c:val>
            <c:numRef>
              <c:f>'P8_Situac polít Nav (Prosp)'!$C$25:$C$29</c:f>
              <c:numCache>
                <c:formatCode>###0.0%</c:formatCode>
                <c:ptCount val="5"/>
                <c:pt idx="0">
                  <c:v>0.21989528795811519</c:v>
                </c:pt>
                <c:pt idx="1">
                  <c:v>0.5570680628272251</c:v>
                </c:pt>
                <c:pt idx="2">
                  <c:v>0.1643979057591623</c:v>
                </c:pt>
                <c:pt idx="3">
                  <c:v>5.549738219895288E-2</c:v>
                </c:pt>
                <c:pt idx="4">
                  <c:v>3.1413612565445027E-3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4-463B-B234-35CC8C98CAF4}"/>
            </c:ext>
          </c:extLst>
        </c:ser>
        <c:ser>
          <c:idx val="1"/>
          <c:order val="1"/>
          <c:tx>
            <c:strRef>
              <c:f>'P8_Situac polít Nav (Prosp)'!$D$24</c:f>
              <c:strCache>
                <c:ptCount val="1"/>
                <c:pt idx="0">
                  <c:v>2018 SITUACIÓN POLÍTICA DE NAVARRA-RETROSPECTIVA 2017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'P8_Situac polít Nav (Prosp)'!$B$25:$B$29</c:f>
              <c:strCache>
                <c:ptCount val="5"/>
                <c:pt idx="0">
                  <c:v>Mejor</c:v>
                </c:pt>
                <c:pt idx="1">
                  <c:v>Igual</c:v>
                </c:pt>
                <c:pt idx="2">
                  <c:v>Peor</c:v>
                </c:pt>
                <c:pt idx="3">
                  <c:v>No sabe</c:v>
                </c:pt>
                <c:pt idx="4">
                  <c:v>No contesta</c:v>
                </c:pt>
              </c:strCache>
            </c:strRef>
          </c:cat>
          <c:val>
            <c:numRef>
              <c:f>'P8_Situac polít Nav (Prosp)'!$D$25:$D$29</c:f>
              <c:numCache>
                <c:formatCode>###0.0%</c:formatCode>
                <c:ptCount val="5"/>
                <c:pt idx="0">
                  <c:v>0.1130890052356021</c:v>
                </c:pt>
                <c:pt idx="1">
                  <c:v>0.60104712041884811</c:v>
                </c:pt>
                <c:pt idx="2">
                  <c:v>0.26701570680628273</c:v>
                </c:pt>
                <c:pt idx="3">
                  <c:v>1.6753926701570682E-2</c:v>
                </c:pt>
                <c:pt idx="4">
                  <c:v>2.0942408376963353E-3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94-463B-B234-35CC8C98CA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5940864"/>
        <c:axId val="105955328"/>
      </c:barChart>
      <c:catAx>
        <c:axId val="10594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55328"/>
        <c:crosses val="autoZero"/>
        <c:auto val="1"/>
        <c:lblAlgn val="ctr"/>
        <c:lblOffset val="100"/>
        <c:noMultiLvlLbl val="0"/>
      </c:catAx>
      <c:valAx>
        <c:axId val="1059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'P1_Situac econ Nav'!$C$44:$C$45</c:f>
              <c:strCache>
                <c:ptCount val="2"/>
                <c:pt idx="0">
                  <c:v>NAVARRA</c:v>
                </c:pt>
                <c:pt idx="1">
                  <c:v>2018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'P1_Situac econ Nav'!$B$46:$B$51</c:f>
              <c:strCache>
                <c:ptCount val="6"/>
                <c:pt idx="0">
                  <c:v>Muy buena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  <c:pt idx="4">
                  <c:v>Muy mala</c:v>
                </c:pt>
                <c:pt idx="5">
                  <c:v>No sabe</c:v>
                </c:pt>
              </c:strCache>
            </c:strRef>
          </c:cat>
          <c:val>
            <c:numRef>
              <c:f>'P1_Situac econ Nav'!$C$46:$C$51</c:f>
              <c:numCache>
                <c:formatCode>###0.0%</c:formatCode>
                <c:ptCount val="6"/>
                <c:pt idx="0">
                  <c:v>4.0837696335078534E-2</c:v>
                </c:pt>
                <c:pt idx="1">
                  <c:v>0.53926701570680624</c:v>
                </c:pt>
                <c:pt idx="2">
                  <c:v>0.36230366492146598</c:v>
                </c:pt>
                <c:pt idx="3">
                  <c:v>4.5026178010471207E-2</c:v>
                </c:pt>
                <c:pt idx="4">
                  <c:v>9.4240837696335077E-3</c:v>
                </c:pt>
                <c:pt idx="5">
                  <c:v>3.1413612565445027E-3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B-47BD-AC4D-F4B601FDDB55}"/>
            </c:ext>
          </c:extLst>
        </c:ser>
        <c:ser>
          <c:idx val="1"/>
          <c:order val="1"/>
          <c:tx>
            <c:strRef>
              <c:f>'P1_Situac econ Nav'!$D$44:$D$45</c:f>
              <c:strCache>
                <c:ptCount val="2"/>
                <c:pt idx="0">
                  <c:v>NAVARRA</c:v>
                </c:pt>
                <c:pt idx="1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'P1_Situac econ Nav'!$B$46:$B$51</c:f>
              <c:strCache>
                <c:ptCount val="6"/>
                <c:pt idx="0">
                  <c:v>Muy buena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  <c:pt idx="4">
                  <c:v>Muy mala</c:v>
                </c:pt>
                <c:pt idx="5">
                  <c:v>No sabe</c:v>
                </c:pt>
              </c:strCache>
            </c:strRef>
          </c:cat>
          <c:val>
            <c:numRef>
              <c:f>'P1_Situac econ Nav'!$D$46:$D$51</c:f>
              <c:numCache>
                <c:formatCode>###0.0%</c:formatCode>
                <c:ptCount val="6"/>
                <c:pt idx="0">
                  <c:v>2.1372389211343198E-2</c:v>
                </c:pt>
                <c:pt idx="1">
                  <c:v>0.45724879277788505</c:v>
                </c:pt>
                <c:pt idx="2">
                  <c:v>0.26844868169345038</c:v>
                </c:pt>
                <c:pt idx="3">
                  <c:v>0.18330886815032293</c:v>
                </c:pt>
                <c:pt idx="4">
                  <c:v>3.3978338090814415E-2</c:v>
                </c:pt>
                <c:pt idx="5">
                  <c:v>3.7034002352533096E-2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B-47BD-AC4D-F4B601FDDB55}"/>
            </c:ext>
          </c:extLst>
        </c:ser>
        <c:ser>
          <c:idx val="2"/>
          <c:order val="2"/>
          <c:tx>
            <c:strRef>
              <c:f>'P1_Situac econ Nav'!$E$44:$E$45</c:f>
              <c:strCache>
                <c:ptCount val="2"/>
                <c:pt idx="0">
                  <c:v>NAVARRA</c:v>
                </c:pt>
                <c:pt idx="1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'P1_Situac econ Nav'!$B$46:$B$51</c:f>
              <c:strCache>
                <c:ptCount val="6"/>
                <c:pt idx="0">
                  <c:v>Muy buena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  <c:pt idx="4">
                  <c:v>Muy mala</c:v>
                </c:pt>
                <c:pt idx="5">
                  <c:v>No sabe</c:v>
                </c:pt>
              </c:strCache>
            </c:strRef>
          </c:cat>
          <c:val>
            <c:numRef>
              <c:f>'P1_Situac econ Nav'!$E$46:$E$51</c:f>
              <c:numCache>
                <c:formatCode>###0.0%</c:formatCode>
                <c:ptCount val="6"/>
                <c:pt idx="0">
                  <c:v>6.8000000000000005E-2</c:v>
                </c:pt>
                <c:pt idx="1">
                  <c:v>0.19900000000000001</c:v>
                </c:pt>
                <c:pt idx="2">
                  <c:v>0.51900000000000002</c:v>
                </c:pt>
                <c:pt idx="3">
                  <c:v>0.14599999999999999</c:v>
                </c:pt>
                <c:pt idx="4">
                  <c:v>0.05</c:v>
                </c:pt>
                <c:pt idx="5">
                  <c:v>1.7999999999999999E-2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FB-47BD-AC4D-F4B601FDDB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5940864"/>
        <c:axId val="105955328"/>
      </c:barChart>
      <c:catAx>
        <c:axId val="10594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55328"/>
        <c:crosses val="autoZero"/>
        <c:auto val="1"/>
        <c:lblAlgn val="ctr"/>
        <c:lblOffset val="100"/>
        <c:noMultiLvlLbl val="0"/>
      </c:catAx>
      <c:valAx>
        <c:axId val="1059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'P1_Situac econ Nav'!$B$99</c:f>
              <c:strCache>
                <c:ptCount val="1"/>
                <c:pt idx="0">
                  <c:v>NOTA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'P1_Situac econ Nav'!$C$97:$E$98</c:f>
              <c:multiLvlStrCache>
                <c:ptCount val="3"/>
                <c:lvl>
                  <c:pt idx="0">
                    <c:v>2018</c:v>
                  </c:pt>
                  <c:pt idx="1">
                    <c:v>2017</c:v>
                  </c:pt>
                  <c:pt idx="2">
                    <c:v>2016</c:v>
                  </c:pt>
                </c:lvl>
                <c:lvl>
                  <c:pt idx="0">
                    <c:v>NAVARRA</c:v>
                  </c:pt>
                </c:lvl>
              </c:multiLvlStrCache>
            </c:multiLvlStrRef>
          </c:cat>
          <c:val>
            <c:numRef>
              <c:f>'P1_Situac econ Nav'!$C$99:$E$99</c:f>
              <c:numCache>
                <c:formatCode>###0.00</c:formatCode>
                <c:ptCount val="3"/>
                <c:pt idx="0">
                  <c:v>6.3970588235294121</c:v>
                </c:pt>
                <c:pt idx="1">
                  <c:v>5.6428769627657651</c:v>
                </c:pt>
                <c:pt idx="2">
                  <c:v>5.2241004678408283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F-4CAE-86BC-2066380EB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3961384"/>
        <c:axId val="373957776"/>
      </c:barChart>
      <c:catAx>
        <c:axId val="373961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957776"/>
        <c:crosses val="autoZero"/>
        <c:auto val="1"/>
        <c:lblAlgn val="ctr"/>
        <c:lblOffset val="100"/>
        <c:noMultiLvlLbl val="0"/>
      </c:catAx>
      <c:valAx>
        <c:axId val="373957776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961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'P2_Situac econ personal'!$C$45:$C$46</c:f>
              <c:strCache>
                <c:ptCount val="2"/>
                <c:pt idx="0">
                  <c:v>ECONOMÍA PERSONAL 2018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'P2_Situac econ personal'!$B$47:$B$51</c:f>
              <c:strCache>
                <c:ptCount val="5"/>
                <c:pt idx="0">
                  <c:v>Muy buena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  <c:pt idx="4">
                  <c:v>Muy mala</c:v>
                </c:pt>
              </c:strCache>
            </c:strRef>
          </c:cat>
          <c:val>
            <c:numRef>
              <c:f>'P2_Situac econ personal'!$C$47:$C$51</c:f>
              <c:numCache>
                <c:formatCode>###0.0%</c:formatCode>
                <c:ptCount val="5"/>
                <c:pt idx="0">
                  <c:v>3.1413612565445025E-2</c:v>
                </c:pt>
                <c:pt idx="1">
                  <c:v>0.54450261780104714</c:v>
                </c:pt>
                <c:pt idx="2">
                  <c:v>0.36020942408376966</c:v>
                </c:pt>
                <c:pt idx="3">
                  <c:v>5.2356020942408377E-2</c:v>
                </c:pt>
                <c:pt idx="4">
                  <c:v>1.1518324607329843E-2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F-425A-BCAE-06609DF2D896}"/>
            </c:ext>
          </c:extLst>
        </c:ser>
        <c:ser>
          <c:idx val="1"/>
          <c:order val="1"/>
          <c:tx>
            <c:strRef>
              <c:f>'P2_Situac econ personal'!$D$45:$D$46</c:f>
              <c:strCache>
                <c:ptCount val="2"/>
                <c:pt idx="0">
                  <c:v>NAVARRA</c:v>
                </c:pt>
                <c:pt idx="1">
                  <c:v>2018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'P2_Situac econ personal'!$B$47:$B$51</c:f>
              <c:strCache>
                <c:ptCount val="5"/>
                <c:pt idx="0">
                  <c:v>Muy buena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  <c:pt idx="4">
                  <c:v>Muy mala</c:v>
                </c:pt>
              </c:strCache>
            </c:strRef>
          </c:cat>
          <c:val>
            <c:numRef>
              <c:f>'P2_Situac econ personal'!$D$47:$D$51</c:f>
              <c:numCache>
                <c:formatCode>###0.0%</c:formatCode>
                <c:ptCount val="5"/>
                <c:pt idx="0">
                  <c:v>4.0837696335078534E-2</c:v>
                </c:pt>
                <c:pt idx="1">
                  <c:v>0.53926701570680624</c:v>
                </c:pt>
                <c:pt idx="2">
                  <c:v>0.36230366492146598</c:v>
                </c:pt>
                <c:pt idx="3">
                  <c:v>4.5026178010471207E-2</c:v>
                </c:pt>
                <c:pt idx="4">
                  <c:v>9.4240837696335077E-3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2-48E8-896A-201580CC46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5940864"/>
        <c:axId val="105955328"/>
      </c:barChart>
      <c:catAx>
        <c:axId val="10594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55328"/>
        <c:crosses val="autoZero"/>
        <c:auto val="1"/>
        <c:lblAlgn val="ctr"/>
        <c:lblOffset val="100"/>
        <c:noMultiLvlLbl val="0"/>
      </c:catAx>
      <c:valAx>
        <c:axId val="1059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'P2_Situac econ personal'!$C$61:$C$62</c:f>
              <c:strCache>
                <c:ptCount val="2"/>
                <c:pt idx="0">
                  <c:v>SITUACIÓN ECONÓMICA PERSONAL</c:v>
                </c:pt>
                <c:pt idx="1">
                  <c:v>2018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'P2_Situac econ personal'!$B$63:$B$68</c:f>
              <c:strCache>
                <c:ptCount val="6"/>
                <c:pt idx="0">
                  <c:v>Muy buena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  <c:pt idx="4">
                  <c:v>Muy mala</c:v>
                </c:pt>
                <c:pt idx="5">
                  <c:v>No sabe</c:v>
                </c:pt>
              </c:strCache>
            </c:strRef>
          </c:cat>
          <c:val>
            <c:numRef>
              <c:f>'P2_Situac econ personal'!$C$63:$C$68</c:f>
              <c:numCache>
                <c:formatCode>###0.0%</c:formatCode>
                <c:ptCount val="6"/>
                <c:pt idx="0">
                  <c:v>3.1413612565445025E-2</c:v>
                </c:pt>
                <c:pt idx="1">
                  <c:v>0.54450261780104714</c:v>
                </c:pt>
                <c:pt idx="2">
                  <c:v>0.36020942408376966</c:v>
                </c:pt>
                <c:pt idx="3">
                  <c:v>5.2356020942408377E-2</c:v>
                </c:pt>
                <c:pt idx="4">
                  <c:v>1.1518324607329843E-2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8-4E5A-8D48-B728D7178F58}"/>
            </c:ext>
          </c:extLst>
        </c:ser>
        <c:ser>
          <c:idx val="1"/>
          <c:order val="1"/>
          <c:tx>
            <c:strRef>
              <c:f>'P2_Situac econ personal'!$D$61:$D$62</c:f>
              <c:strCache>
                <c:ptCount val="2"/>
                <c:pt idx="0">
                  <c:v>SITUACIÓN ECONÓMICA PERSONAL</c:v>
                </c:pt>
                <c:pt idx="1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'P2_Situac econ personal'!$B$63:$B$68</c:f>
              <c:strCache>
                <c:ptCount val="6"/>
                <c:pt idx="0">
                  <c:v>Muy buena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  <c:pt idx="4">
                  <c:v>Muy mala</c:v>
                </c:pt>
                <c:pt idx="5">
                  <c:v>No sabe</c:v>
                </c:pt>
              </c:strCache>
            </c:strRef>
          </c:cat>
          <c:val>
            <c:numRef>
              <c:f>'P2_Situac econ personal'!$D$63:$D$68</c:f>
              <c:numCache>
                <c:formatCode>###0.0%</c:formatCode>
                <c:ptCount val="6"/>
                <c:pt idx="0">
                  <c:v>2.2582481326001661E-2</c:v>
                </c:pt>
                <c:pt idx="1">
                  <c:v>0.58001326066548786</c:v>
                </c:pt>
                <c:pt idx="2">
                  <c:v>0.24545885151476876</c:v>
                </c:pt>
                <c:pt idx="3">
                  <c:v>0.11186931783383849</c:v>
                </c:pt>
                <c:pt idx="4">
                  <c:v>3.2140337143081156E-2</c:v>
                </c:pt>
                <c:pt idx="5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D8-4E5A-8D48-B728D7178F58}"/>
            </c:ext>
          </c:extLst>
        </c:ser>
        <c:ser>
          <c:idx val="2"/>
          <c:order val="2"/>
          <c:tx>
            <c:strRef>
              <c:f>'P2_Situac econ personal'!$E$61:$E$62</c:f>
              <c:strCache>
                <c:ptCount val="2"/>
                <c:pt idx="0">
                  <c:v>SITUACIÓN ECONÓMICA PERSONAL</c:v>
                </c:pt>
                <c:pt idx="1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'P2_Situac econ personal'!$B$63:$B$68</c:f>
              <c:strCache>
                <c:ptCount val="6"/>
                <c:pt idx="0">
                  <c:v>Muy buena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  <c:pt idx="4">
                  <c:v>Muy mala</c:v>
                </c:pt>
                <c:pt idx="5">
                  <c:v>No sabe</c:v>
                </c:pt>
              </c:strCache>
            </c:strRef>
          </c:cat>
          <c:val>
            <c:numRef>
              <c:f>'P2_Situac econ personal'!$E$63:$E$68</c:f>
              <c:numCache>
                <c:formatCode>###0.0%</c:formatCode>
                <c:ptCount val="6"/>
                <c:pt idx="0">
                  <c:v>9.7000000000000003E-2</c:v>
                </c:pt>
                <c:pt idx="1">
                  <c:v>0.36299999999999999</c:v>
                </c:pt>
                <c:pt idx="2">
                  <c:v>0.442</c:v>
                </c:pt>
                <c:pt idx="3">
                  <c:v>6.4000000000000001E-2</c:v>
                </c:pt>
                <c:pt idx="4">
                  <c:v>3.1E-2</c:v>
                </c:pt>
                <c:pt idx="5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8-4E5A-8D48-B728D7178F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5940864"/>
        <c:axId val="105955328"/>
      </c:barChart>
      <c:catAx>
        <c:axId val="10594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55328"/>
        <c:crosses val="autoZero"/>
        <c:auto val="1"/>
        <c:lblAlgn val="ctr"/>
        <c:lblOffset val="100"/>
        <c:noMultiLvlLbl val="0"/>
      </c:catAx>
      <c:valAx>
        <c:axId val="1059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'P2_Situac econ personal'!$C$76:$C$77</c:f>
              <c:strCache>
                <c:ptCount val="2"/>
                <c:pt idx="0">
                  <c:v>SITUACIÓN ECONÓMICA PERSONAL</c:v>
                </c:pt>
                <c:pt idx="1">
                  <c:v>2018-2017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'P2_Situac econ personal'!$B$78:$B$83</c:f>
              <c:strCache>
                <c:ptCount val="6"/>
                <c:pt idx="0">
                  <c:v>Muy buena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  <c:pt idx="4">
                  <c:v>Muy mala</c:v>
                </c:pt>
                <c:pt idx="5">
                  <c:v>No sabe</c:v>
                </c:pt>
              </c:strCache>
            </c:strRef>
          </c:cat>
          <c:val>
            <c:numRef>
              <c:f>'P2_Situac econ personal'!$C$78:$C$83</c:f>
              <c:numCache>
                <c:formatCode>###0.0%</c:formatCode>
                <c:ptCount val="6"/>
                <c:pt idx="0">
                  <c:v>8.8311312394433635E-3</c:v>
                </c:pt>
                <c:pt idx="1">
                  <c:v>-3.5510642864440722E-2</c:v>
                </c:pt>
                <c:pt idx="2">
                  <c:v>0.1147505725690009</c:v>
                </c:pt>
                <c:pt idx="3">
                  <c:v>-5.9513296891430117E-2</c:v>
                </c:pt>
                <c:pt idx="4">
                  <c:v>-2.0622012535751313E-2</c:v>
                </c:pt>
                <c:pt idx="5">
                  <c:v>-8.0000000000000002E-3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1BD-9CAC-0C909B7413AB}"/>
            </c:ext>
          </c:extLst>
        </c:ser>
        <c:ser>
          <c:idx val="1"/>
          <c:order val="1"/>
          <c:tx>
            <c:strRef>
              <c:f>'P2_Situac econ personal'!$D$76:$D$77</c:f>
              <c:strCache>
                <c:ptCount val="2"/>
                <c:pt idx="0">
                  <c:v>SITUACIÓN ECONÓMICA PERSONAL</c:v>
                </c:pt>
                <c:pt idx="1">
                  <c:v>2018-2016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'P2_Situac econ personal'!$B$78:$B$83</c:f>
              <c:strCache>
                <c:ptCount val="6"/>
                <c:pt idx="0">
                  <c:v>Muy buena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  <c:pt idx="4">
                  <c:v>Muy mala</c:v>
                </c:pt>
                <c:pt idx="5">
                  <c:v>No sabe</c:v>
                </c:pt>
              </c:strCache>
            </c:strRef>
          </c:cat>
          <c:val>
            <c:numRef>
              <c:f>'P2_Situac econ personal'!$D$78:$D$83</c:f>
              <c:numCache>
                <c:formatCode>###0.0%</c:formatCode>
                <c:ptCount val="6"/>
                <c:pt idx="0">
                  <c:v>-6.5586387434554971E-2</c:v>
                </c:pt>
                <c:pt idx="1">
                  <c:v>0.18150261780104715</c:v>
                </c:pt>
                <c:pt idx="2">
                  <c:v>-8.1790575916230346E-2</c:v>
                </c:pt>
                <c:pt idx="3">
                  <c:v>-1.1643979057591625E-2</c:v>
                </c:pt>
                <c:pt idx="4">
                  <c:v>-1.9481675392670157E-2</c:v>
                </c:pt>
                <c:pt idx="5">
                  <c:v>-3.0000000000000001E-3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1BD-9CAC-0C909B7413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5940864"/>
        <c:axId val="105955328"/>
      </c:barChart>
      <c:catAx>
        <c:axId val="10594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55328"/>
        <c:crosses val="autoZero"/>
        <c:auto val="1"/>
        <c:lblAlgn val="ctr"/>
        <c:lblOffset val="100"/>
        <c:noMultiLvlLbl val="0"/>
      </c:catAx>
      <c:valAx>
        <c:axId val="1059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'P2_Situac econ personal'!$B$112</c:f>
              <c:strCache>
                <c:ptCount val="1"/>
                <c:pt idx="0">
                  <c:v>NOTA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'P2_Situac econ personal'!$C$110:$E$111</c:f>
              <c:multiLvlStrCache>
                <c:ptCount val="3"/>
                <c:lvl>
                  <c:pt idx="0">
                    <c:v>2018</c:v>
                  </c:pt>
                  <c:pt idx="1">
                    <c:v>2017</c:v>
                  </c:pt>
                  <c:pt idx="2">
                    <c:v>2016</c:v>
                  </c:pt>
                </c:lvl>
                <c:lvl>
                  <c:pt idx="0">
                    <c:v>SITUACIÓN ECONÓMICA PERSONAL</c:v>
                  </c:pt>
                </c:lvl>
              </c:multiLvlStrCache>
            </c:multiLvlStrRef>
          </c:cat>
          <c:val>
            <c:numRef>
              <c:f>'P2_Situac econ personal'!$C$112:$E$112</c:f>
              <c:numCache>
                <c:formatCode>###0.00</c:formatCode>
                <c:ptCount val="3"/>
                <c:pt idx="0">
                  <c:v>6.3298429319371738</c:v>
                </c:pt>
                <c:pt idx="1">
                  <c:v>6.1315502798433537</c:v>
                </c:pt>
                <c:pt idx="2">
                  <c:v>6.0812354145441843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4-42A2-9D08-01BB51B00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3961384"/>
        <c:axId val="373957776"/>
      </c:barChart>
      <c:catAx>
        <c:axId val="373961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957776"/>
        <c:crosses val="autoZero"/>
        <c:auto val="1"/>
        <c:lblAlgn val="ctr"/>
        <c:lblOffset val="100"/>
        <c:noMultiLvlLbl val="0"/>
      </c:catAx>
      <c:valAx>
        <c:axId val="373957776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961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'P3_Situac polít Nav'!$C$44:$C$45</c:f>
              <c:strCache>
                <c:ptCount val="2"/>
                <c:pt idx="0">
                  <c:v>POLÍTICA</c:v>
                </c:pt>
                <c:pt idx="1">
                  <c:v>2018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'P3_Situac polít Nav'!$B$46:$B$52</c:f>
              <c:strCache>
                <c:ptCount val="7"/>
                <c:pt idx="0">
                  <c:v>Muy buena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  <c:pt idx="4">
                  <c:v>Muy mala</c:v>
                </c:pt>
                <c:pt idx="5">
                  <c:v>No sabe</c:v>
                </c:pt>
                <c:pt idx="6">
                  <c:v>No contesta</c:v>
                </c:pt>
              </c:strCache>
            </c:strRef>
          </c:cat>
          <c:val>
            <c:numRef>
              <c:f>'P3_Situac polít Nav'!$C$46:$C$52</c:f>
              <c:numCache>
                <c:formatCode>###0.0%</c:formatCode>
                <c:ptCount val="7"/>
                <c:pt idx="0">
                  <c:v>2.8272251308900525E-2</c:v>
                </c:pt>
                <c:pt idx="1">
                  <c:v>0.23350785340314137</c:v>
                </c:pt>
                <c:pt idx="2">
                  <c:v>0.41047120418848165</c:v>
                </c:pt>
                <c:pt idx="3">
                  <c:v>0.19895287958115182</c:v>
                </c:pt>
                <c:pt idx="4">
                  <c:v>0.11204188481675391</c:v>
                </c:pt>
                <c:pt idx="5">
                  <c:v>1.2565445026178011E-2</c:v>
                </c:pt>
                <c:pt idx="6">
                  <c:v>4.1884816753926706E-3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2-482C-B3E3-EB4BEA18ED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5940864"/>
        <c:axId val="105955328"/>
      </c:barChart>
      <c:catAx>
        <c:axId val="10594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55328"/>
        <c:crosses val="autoZero"/>
        <c:auto val="1"/>
        <c:lblAlgn val="ctr"/>
        <c:lblOffset val="100"/>
        <c:noMultiLvlLbl val="0"/>
      </c:catAx>
      <c:valAx>
        <c:axId val="10595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24</xdr:row>
      <xdr:rowOff>0</xdr:rowOff>
    </xdr:from>
    <xdr:to>
      <xdr:col>15</xdr:col>
      <xdr:colOff>180975</xdr:colOff>
      <xdr:row>38</xdr:row>
      <xdr:rowOff>19050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6EB747D7-3B9D-48A1-AB6D-1D77B5C873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60</xdr:row>
      <xdr:rowOff>0</xdr:rowOff>
    </xdr:from>
    <xdr:to>
      <xdr:col>15</xdr:col>
      <xdr:colOff>190500</xdr:colOff>
      <xdr:row>74</xdr:row>
      <xdr:rowOff>47625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322EFC63-E2C0-456B-BDF2-3CED09A00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40</xdr:row>
      <xdr:rowOff>0</xdr:rowOff>
    </xdr:from>
    <xdr:to>
      <xdr:col>15</xdr:col>
      <xdr:colOff>180975</xdr:colOff>
      <xdr:row>57</xdr:row>
      <xdr:rowOff>171450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B2E1FBF8-9B62-4A97-8053-93040D50B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90</xdr:row>
      <xdr:rowOff>147637</xdr:rowOff>
    </xdr:from>
    <xdr:to>
      <xdr:col>13</xdr:col>
      <xdr:colOff>723900</xdr:colOff>
      <xdr:row>105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0E63DDD-26FE-4EF3-8E25-33456DE21E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42</xdr:row>
      <xdr:rowOff>0</xdr:rowOff>
    </xdr:from>
    <xdr:to>
      <xdr:col>15</xdr:col>
      <xdr:colOff>190500</xdr:colOff>
      <xdr:row>56</xdr:row>
      <xdr:rowOff>19050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899451A-7304-4F04-AF76-476DD896CF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57</xdr:row>
      <xdr:rowOff>142875</xdr:rowOff>
    </xdr:from>
    <xdr:to>
      <xdr:col>15</xdr:col>
      <xdr:colOff>190500</xdr:colOff>
      <xdr:row>71</xdr:row>
      <xdr:rowOff>171450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F1136C91-DEBD-4EA7-B75E-4954129BBD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1504950</xdr:colOff>
      <xdr:row>74</xdr:row>
      <xdr:rowOff>0</xdr:rowOff>
    </xdr:from>
    <xdr:to>
      <xdr:col>15</xdr:col>
      <xdr:colOff>171450</xdr:colOff>
      <xdr:row>88</xdr:row>
      <xdr:rowOff>47625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E42F5FA6-7ED3-4CCE-8C48-7354020AB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103</xdr:row>
      <xdr:rowOff>147637</xdr:rowOff>
    </xdr:from>
    <xdr:to>
      <xdr:col>13</xdr:col>
      <xdr:colOff>723900</xdr:colOff>
      <xdr:row>118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FCAAECB-F3E2-4ED2-A28E-EFB1649DE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41</xdr:row>
      <xdr:rowOff>0</xdr:rowOff>
    </xdr:from>
    <xdr:to>
      <xdr:col>15</xdr:col>
      <xdr:colOff>190500</xdr:colOff>
      <xdr:row>55</xdr:row>
      <xdr:rowOff>19050</xdr:rowOff>
    </xdr:to>
    <xdr:graphicFrame macro="">
      <xdr:nvGraphicFramePr>
        <xdr:cNvPr id="5" name="2 Gráfico">
          <a:extLst>
            <a:ext uri="{FF2B5EF4-FFF2-40B4-BE49-F238E27FC236}">
              <a16:creationId xmlns:a16="http://schemas.microsoft.com/office/drawing/2014/main" id="{675D73D0-1E56-4910-AB20-5B966DEF72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56</xdr:row>
      <xdr:rowOff>142875</xdr:rowOff>
    </xdr:from>
    <xdr:to>
      <xdr:col>15</xdr:col>
      <xdr:colOff>190500</xdr:colOff>
      <xdr:row>70</xdr:row>
      <xdr:rowOff>171450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77A7CDA1-5DC6-4C69-B5C1-1936B194D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1504950</xdr:colOff>
      <xdr:row>73</xdr:row>
      <xdr:rowOff>0</xdr:rowOff>
    </xdr:from>
    <xdr:to>
      <xdr:col>15</xdr:col>
      <xdr:colOff>171450</xdr:colOff>
      <xdr:row>87</xdr:row>
      <xdr:rowOff>47625</xdr:rowOff>
    </xdr:to>
    <xdr:graphicFrame macro="">
      <xdr:nvGraphicFramePr>
        <xdr:cNvPr id="8" name="2 Gráfico">
          <a:extLst>
            <a:ext uri="{FF2B5EF4-FFF2-40B4-BE49-F238E27FC236}">
              <a16:creationId xmlns:a16="http://schemas.microsoft.com/office/drawing/2014/main" id="{A9335A65-B28E-414A-8D7E-7D3372BD8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103</xdr:row>
      <xdr:rowOff>147637</xdr:rowOff>
    </xdr:from>
    <xdr:to>
      <xdr:col>13</xdr:col>
      <xdr:colOff>723900</xdr:colOff>
      <xdr:row>118</xdr:row>
      <xdr:rowOff>138112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D2E9FD4-EA63-4A05-86FC-857F63E17D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9525</xdr:colOff>
      <xdr:row>121</xdr:row>
      <xdr:rowOff>142875</xdr:rowOff>
    </xdr:from>
    <xdr:to>
      <xdr:col>14</xdr:col>
      <xdr:colOff>190500</xdr:colOff>
      <xdr:row>135</xdr:row>
      <xdr:rowOff>171450</xdr:rowOff>
    </xdr:to>
    <xdr:graphicFrame macro="">
      <xdr:nvGraphicFramePr>
        <xdr:cNvPr id="9" name="2 Gráfico">
          <a:extLst>
            <a:ext uri="{FF2B5EF4-FFF2-40B4-BE49-F238E27FC236}">
              <a16:creationId xmlns:a16="http://schemas.microsoft.com/office/drawing/2014/main" id="{5BF755AA-8336-4BF9-8240-3ACFC88E6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18</xdr:row>
      <xdr:rowOff>0</xdr:rowOff>
    </xdr:from>
    <xdr:to>
      <xdr:col>15</xdr:col>
      <xdr:colOff>190500</xdr:colOff>
      <xdr:row>32</xdr:row>
      <xdr:rowOff>19050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F7929632-DE48-4367-BDF6-6743109EB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35</xdr:row>
      <xdr:rowOff>0</xdr:rowOff>
    </xdr:from>
    <xdr:to>
      <xdr:col>15</xdr:col>
      <xdr:colOff>180975</xdr:colOff>
      <xdr:row>51</xdr:row>
      <xdr:rowOff>152400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1E5B9E19-C154-49DF-A06E-C2B33FBD8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30</xdr:row>
      <xdr:rowOff>0</xdr:rowOff>
    </xdr:from>
    <xdr:to>
      <xdr:col>15</xdr:col>
      <xdr:colOff>190500</xdr:colOff>
      <xdr:row>44</xdr:row>
      <xdr:rowOff>19050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A0B543FA-045D-4E16-9F89-4E77E454DD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47</xdr:row>
      <xdr:rowOff>0</xdr:rowOff>
    </xdr:from>
    <xdr:to>
      <xdr:col>15</xdr:col>
      <xdr:colOff>180975</xdr:colOff>
      <xdr:row>63</xdr:row>
      <xdr:rowOff>152400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B80F3E75-691F-46CE-A605-DF58DD5CB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0</xdr:rowOff>
    </xdr:from>
    <xdr:to>
      <xdr:col>15</xdr:col>
      <xdr:colOff>190500</xdr:colOff>
      <xdr:row>22</xdr:row>
      <xdr:rowOff>19050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56B1679-5263-4EA3-9070-DE243CC23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15</xdr:col>
      <xdr:colOff>180975</xdr:colOff>
      <xdr:row>41</xdr:row>
      <xdr:rowOff>152400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49B4DDAC-7E69-48F9-BA3D-66AE0B563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33</xdr:row>
      <xdr:rowOff>0</xdr:rowOff>
    </xdr:from>
    <xdr:to>
      <xdr:col>15</xdr:col>
      <xdr:colOff>190500</xdr:colOff>
      <xdr:row>47</xdr:row>
      <xdr:rowOff>19050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259813DF-26C2-43E8-B25A-F2213BFDE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49</xdr:row>
      <xdr:rowOff>142875</xdr:rowOff>
    </xdr:from>
    <xdr:to>
      <xdr:col>15</xdr:col>
      <xdr:colOff>190500</xdr:colOff>
      <xdr:row>63</xdr:row>
      <xdr:rowOff>171450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6B67D6FC-253A-4B3C-9A61-5B6E87C33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20</xdr:row>
      <xdr:rowOff>0</xdr:rowOff>
    </xdr:from>
    <xdr:to>
      <xdr:col>15</xdr:col>
      <xdr:colOff>190500</xdr:colOff>
      <xdr:row>34</xdr:row>
      <xdr:rowOff>19050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D188DE59-EEC6-42F5-86A3-FC4D40609C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71411-5D01-4EA9-BAF7-2F2939C43BB3}">
  <dimension ref="A1:BI389"/>
  <sheetViews>
    <sheetView tabSelected="1" zoomScaleNormal="100" workbookViewId="0">
      <pane xSplit="12" ySplit="19" topLeftCell="M20" activePane="bottomRight" state="frozen"/>
      <selection pane="topRight" activeCell="M1" sqref="M1"/>
      <selection pane="bottomLeft" activeCell="A20" sqref="A20"/>
      <selection pane="bottomRight" activeCell="G5" sqref="G5"/>
    </sheetView>
  </sheetViews>
  <sheetFormatPr baseColWidth="10" defaultRowHeight="15" x14ac:dyDescent="0.25"/>
  <sheetData>
    <row r="1" spans="1:61" ht="26.25" x14ac:dyDescent="0.4">
      <c r="A1" s="76"/>
      <c r="B1" s="82" t="s">
        <v>104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</row>
    <row r="2" spans="1:61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</row>
    <row r="3" spans="1:61" x14ac:dyDescent="0.25">
      <c r="A3" s="76"/>
      <c r="B3" s="77" t="s">
        <v>96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</row>
    <row r="4" spans="1:61" x14ac:dyDescent="0.25">
      <c r="A4" s="76"/>
      <c r="B4" s="77" t="s">
        <v>97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</row>
    <row r="5" spans="1:61" x14ac:dyDescent="0.25">
      <c r="A5" s="76"/>
      <c r="B5" s="77" t="s">
        <v>98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</row>
    <row r="6" spans="1:61" x14ac:dyDescent="0.25">
      <c r="A6" s="76"/>
      <c r="B6" s="77" t="s">
        <v>99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</row>
    <row r="7" spans="1:61" x14ac:dyDescent="0.25">
      <c r="A7" s="76"/>
      <c r="B7" s="77" t="s">
        <v>100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</row>
    <row r="8" spans="1:61" x14ac:dyDescent="0.25">
      <c r="A8" s="76"/>
      <c r="B8" s="77" t="s">
        <v>101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</row>
    <row r="9" spans="1:61" x14ac:dyDescent="0.25">
      <c r="A9" s="76"/>
      <c r="B9" s="77" t="s">
        <v>102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</row>
    <row r="10" spans="1:61" x14ac:dyDescent="0.25">
      <c r="A10" s="76"/>
      <c r="B10" s="77" t="s">
        <v>103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</row>
    <row r="11" spans="1:61" x14ac:dyDescent="0.2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</row>
    <row r="12" spans="1:61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</row>
    <row r="13" spans="1:61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</row>
    <row r="14" spans="1:6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</row>
    <row r="15" spans="1:61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</row>
    <row r="16" spans="1:61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</row>
    <row r="17" spans="1:61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</row>
    <row r="18" spans="1:61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</row>
    <row r="19" spans="1:61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</row>
    <row r="20" spans="1:61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</row>
    <row r="21" spans="1:61" x14ac:dyDescent="0.25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</row>
    <row r="22" spans="1:61" x14ac:dyDescent="0.2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</row>
    <row r="23" spans="1:61" x14ac:dyDescent="0.2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</row>
    <row r="24" spans="1:61" x14ac:dyDescent="0.25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</row>
    <row r="25" spans="1:61" x14ac:dyDescent="0.25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</row>
    <row r="26" spans="1:61" x14ac:dyDescent="0.25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</row>
    <row r="27" spans="1:61" x14ac:dyDescent="0.25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</row>
    <row r="28" spans="1:61" x14ac:dyDescent="0.2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</row>
    <row r="29" spans="1:61" x14ac:dyDescent="0.25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</row>
    <row r="30" spans="1:61" x14ac:dyDescent="0.25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</row>
    <row r="31" spans="1:61" x14ac:dyDescent="0.25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</row>
    <row r="32" spans="1:61" x14ac:dyDescent="0.25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</row>
    <row r="33" spans="1:61" x14ac:dyDescent="0.25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</row>
    <row r="34" spans="1:61" x14ac:dyDescent="0.25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</row>
    <row r="35" spans="1:61" x14ac:dyDescent="0.2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</row>
    <row r="36" spans="1:61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</row>
    <row r="37" spans="1:61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</row>
    <row r="38" spans="1:61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</row>
    <row r="39" spans="1:61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</row>
    <row r="40" spans="1:61" x14ac:dyDescent="0.25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</row>
    <row r="41" spans="1:61" x14ac:dyDescent="0.25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</row>
    <row r="42" spans="1:61" x14ac:dyDescent="0.25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</row>
    <row r="43" spans="1:61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</row>
    <row r="44" spans="1:61" x14ac:dyDescent="0.25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</row>
    <row r="45" spans="1:61" x14ac:dyDescent="0.25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</row>
    <row r="46" spans="1:61" x14ac:dyDescent="0.2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</row>
    <row r="47" spans="1:61" x14ac:dyDescent="0.2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</row>
    <row r="48" spans="1:61" x14ac:dyDescent="0.2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</row>
    <row r="49" spans="1:61" x14ac:dyDescent="0.2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</row>
    <row r="50" spans="1:61" x14ac:dyDescent="0.2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</row>
    <row r="51" spans="1:61" x14ac:dyDescent="0.2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</row>
    <row r="52" spans="1:61" x14ac:dyDescent="0.2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</row>
    <row r="53" spans="1:61" x14ac:dyDescent="0.2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</row>
    <row r="54" spans="1:61" x14ac:dyDescent="0.2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</row>
    <row r="55" spans="1:61" x14ac:dyDescent="0.2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</row>
    <row r="56" spans="1:61" x14ac:dyDescent="0.2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</row>
    <row r="57" spans="1:61" x14ac:dyDescent="0.2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</row>
    <row r="58" spans="1:61" x14ac:dyDescent="0.25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</row>
    <row r="59" spans="1:61" x14ac:dyDescent="0.2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</row>
    <row r="60" spans="1:61" x14ac:dyDescent="0.2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</row>
    <row r="61" spans="1:61" x14ac:dyDescent="0.2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</row>
    <row r="62" spans="1:61" x14ac:dyDescent="0.2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</row>
    <row r="63" spans="1:61" x14ac:dyDescent="0.2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</row>
    <row r="64" spans="1:61" x14ac:dyDescent="0.2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</row>
    <row r="65" spans="1:61" x14ac:dyDescent="0.2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</row>
    <row r="66" spans="1:61" x14ac:dyDescent="0.2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</row>
    <row r="67" spans="1:61" x14ac:dyDescent="0.2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</row>
    <row r="68" spans="1:61" x14ac:dyDescent="0.2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</row>
    <row r="69" spans="1:61" x14ac:dyDescent="0.2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</row>
    <row r="70" spans="1:61" x14ac:dyDescent="0.2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</row>
    <row r="71" spans="1:61" x14ac:dyDescent="0.2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</row>
    <row r="72" spans="1:61" x14ac:dyDescent="0.2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</row>
    <row r="73" spans="1:61" x14ac:dyDescent="0.2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</row>
    <row r="74" spans="1:61" x14ac:dyDescent="0.2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</row>
    <row r="75" spans="1:61" x14ac:dyDescent="0.2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</row>
    <row r="76" spans="1:61" x14ac:dyDescent="0.2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</row>
    <row r="77" spans="1:61" x14ac:dyDescent="0.2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</row>
    <row r="78" spans="1:61" x14ac:dyDescent="0.2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</row>
    <row r="79" spans="1:61" x14ac:dyDescent="0.2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</row>
    <row r="80" spans="1:61" x14ac:dyDescent="0.25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</row>
    <row r="81" spans="1:61" x14ac:dyDescent="0.25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</row>
    <row r="82" spans="1:61" x14ac:dyDescent="0.2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</row>
    <row r="83" spans="1:61" x14ac:dyDescent="0.2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</row>
    <row r="84" spans="1:61" x14ac:dyDescent="0.25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</row>
    <row r="85" spans="1:61" x14ac:dyDescent="0.25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</row>
    <row r="86" spans="1:61" x14ac:dyDescent="0.2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</row>
    <row r="87" spans="1:61" x14ac:dyDescent="0.25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</row>
    <row r="88" spans="1:61" x14ac:dyDescent="0.25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</row>
    <row r="89" spans="1:61" x14ac:dyDescent="0.25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</row>
    <row r="90" spans="1:61" x14ac:dyDescent="0.25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</row>
    <row r="91" spans="1:61" x14ac:dyDescent="0.25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</row>
    <row r="92" spans="1:61" x14ac:dyDescent="0.25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</row>
    <row r="93" spans="1:61" x14ac:dyDescent="0.25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76"/>
    </row>
    <row r="94" spans="1:61" x14ac:dyDescent="0.25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</row>
    <row r="95" spans="1:61" x14ac:dyDescent="0.25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  <c r="BH95" s="76"/>
      <c r="BI95" s="76"/>
    </row>
    <row r="96" spans="1:61" x14ac:dyDescent="0.2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</row>
    <row r="97" spans="1:61" x14ac:dyDescent="0.25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6"/>
    </row>
    <row r="98" spans="1:61" x14ac:dyDescent="0.25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</row>
    <row r="99" spans="1:61" x14ac:dyDescent="0.25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  <c r="BH99" s="76"/>
      <c r="BI99" s="76"/>
    </row>
    <row r="100" spans="1:61" x14ac:dyDescent="0.25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  <c r="BH100" s="76"/>
      <c r="BI100" s="76"/>
    </row>
    <row r="101" spans="1:61" x14ac:dyDescent="0.25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</row>
    <row r="102" spans="1:61" x14ac:dyDescent="0.25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</row>
    <row r="103" spans="1:61" x14ac:dyDescent="0.25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6"/>
    </row>
    <row r="104" spans="1:61" x14ac:dyDescent="0.25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  <c r="BH104" s="76"/>
      <c r="BI104" s="76"/>
    </row>
    <row r="105" spans="1:61" x14ac:dyDescent="0.25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  <c r="BH105" s="76"/>
      <c r="BI105" s="76"/>
    </row>
    <row r="106" spans="1:61" x14ac:dyDescent="0.25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  <c r="BH106" s="76"/>
      <c r="BI106" s="76"/>
    </row>
    <row r="107" spans="1:61" x14ac:dyDescent="0.25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  <c r="BH107" s="76"/>
      <c r="BI107" s="76"/>
    </row>
    <row r="108" spans="1:61" x14ac:dyDescent="0.25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  <c r="BH108" s="76"/>
      <c r="BI108" s="76"/>
    </row>
    <row r="109" spans="1:61" x14ac:dyDescent="0.25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  <c r="AU109" s="76"/>
      <c r="AV109" s="76"/>
      <c r="AW109" s="76"/>
      <c r="AX109" s="76"/>
      <c r="AY109" s="76"/>
      <c r="AZ109" s="76"/>
      <c r="BA109" s="76"/>
      <c r="BB109" s="76"/>
      <c r="BC109" s="76"/>
      <c r="BD109" s="76"/>
      <c r="BE109" s="76"/>
      <c r="BF109" s="76"/>
      <c r="BG109" s="76"/>
      <c r="BH109" s="76"/>
      <c r="BI109" s="76"/>
    </row>
    <row r="110" spans="1:61" x14ac:dyDescent="0.25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  <c r="AI110" s="76"/>
      <c r="AJ110" s="76"/>
      <c r="AK110" s="76"/>
      <c r="AL110" s="76"/>
      <c r="AM110" s="76"/>
      <c r="AN110" s="76"/>
      <c r="AO110" s="76"/>
      <c r="AP110" s="76"/>
      <c r="AQ110" s="76"/>
      <c r="AR110" s="76"/>
      <c r="AS110" s="76"/>
      <c r="AT110" s="76"/>
      <c r="AU110" s="76"/>
      <c r="AV110" s="76"/>
      <c r="AW110" s="76"/>
      <c r="AX110" s="76"/>
      <c r="AY110" s="76"/>
      <c r="AZ110" s="76"/>
      <c r="BA110" s="76"/>
      <c r="BB110" s="76"/>
      <c r="BC110" s="76"/>
      <c r="BD110" s="76"/>
      <c r="BE110" s="76"/>
      <c r="BF110" s="76"/>
      <c r="BG110" s="76"/>
      <c r="BH110" s="76"/>
      <c r="BI110" s="76"/>
    </row>
    <row r="111" spans="1:61" x14ac:dyDescent="0.25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6"/>
      <c r="AU111" s="76"/>
      <c r="AV111" s="76"/>
      <c r="AW111" s="76"/>
      <c r="AX111" s="76"/>
      <c r="AY111" s="76"/>
      <c r="AZ111" s="76"/>
      <c r="BA111" s="76"/>
      <c r="BB111" s="76"/>
      <c r="BC111" s="76"/>
      <c r="BD111" s="76"/>
      <c r="BE111" s="76"/>
      <c r="BF111" s="76"/>
      <c r="BG111" s="76"/>
      <c r="BH111" s="76"/>
      <c r="BI111" s="76"/>
    </row>
    <row r="112" spans="1:61" x14ac:dyDescent="0.25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  <c r="AR112" s="76"/>
      <c r="AS112" s="76"/>
      <c r="AT112" s="76"/>
      <c r="AU112" s="76"/>
      <c r="AV112" s="76"/>
      <c r="AW112" s="76"/>
      <c r="AX112" s="76"/>
      <c r="AY112" s="76"/>
      <c r="AZ112" s="76"/>
      <c r="BA112" s="76"/>
      <c r="BB112" s="76"/>
      <c r="BC112" s="76"/>
      <c r="BD112" s="76"/>
      <c r="BE112" s="76"/>
      <c r="BF112" s="76"/>
      <c r="BG112" s="76"/>
      <c r="BH112" s="76"/>
      <c r="BI112" s="76"/>
    </row>
    <row r="113" spans="1:61" x14ac:dyDescent="0.25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6"/>
      <c r="AV113" s="76"/>
      <c r="AW113" s="76"/>
      <c r="AX113" s="76"/>
      <c r="AY113" s="76"/>
      <c r="AZ113" s="76"/>
      <c r="BA113" s="76"/>
      <c r="BB113" s="76"/>
      <c r="BC113" s="76"/>
      <c r="BD113" s="76"/>
      <c r="BE113" s="76"/>
      <c r="BF113" s="76"/>
      <c r="BG113" s="76"/>
      <c r="BH113" s="76"/>
      <c r="BI113" s="76"/>
    </row>
    <row r="114" spans="1:61" x14ac:dyDescent="0.25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76"/>
    </row>
    <row r="115" spans="1:61" x14ac:dyDescent="0.25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  <c r="BH115" s="76"/>
      <c r="BI115" s="76"/>
    </row>
    <row r="116" spans="1:61" x14ac:dyDescent="0.25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76"/>
    </row>
    <row r="117" spans="1:61" x14ac:dyDescent="0.25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6"/>
      <c r="AY117" s="76"/>
      <c r="AZ117" s="76"/>
      <c r="BA117" s="76"/>
      <c r="BB117" s="76"/>
      <c r="BC117" s="76"/>
      <c r="BD117" s="76"/>
      <c r="BE117" s="76"/>
      <c r="BF117" s="76"/>
      <c r="BG117" s="76"/>
      <c r="BH117" s="76"/>
      <c r="BI117" s="76"/>
    </row>
    <row r="118" spans="1:61" x14ac:dyDescent="0.25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76"/>
      <c r="BF118" s="76"/>
      <c r="BG118" s="76"/>
      <c r="BH118" s="76"/>
      <c r="BI118" s="76"/>
    </row>
    <row r="119" spans="1:61" x14ac:dyDescent="0.25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</row>
    <row r="120" spans="1:61" x14ac:dyDescent="0.25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</row>
    <row r="121" spans="1:61" x14ac:dyDescent="0.25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6"/>
      <c r="AZ121" s="76"/>
      <c r="BA121" s="76"/>
      <c r="BB121" s="76"/>
      <c r="BC121" s="76"/>
      <c r="BD121" s="76"/>
      <c r="BE121" s="76"/>
      <c r="BF121" s="76"/>
      <c r="BG121" s="76"/>
      <c r="BH121" s="76"/>
      <c r="BI121" s="76"/>
    </row>
    <row r="122" spans="1:61" x14ac:dyDescent="0.25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6"/>
      <c r="AZ122" s="76"/>
      <c r="BA122" s="76"/>
      <c r="BB122" s="76"/>
      <c r="BC122" s="76"/>
      <c r="BD122" s="76"/>
      <c r="BE122" s="76"/>
      <c r="BF122" s="76"/>
      <c r="BG122" s="76"/>
      <c r="BH122" s="76"/>
      <c r="BI122" s="76"/>
    </row>
    <row r="123" spans="1:61" x14ac:dyDescent="0.25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6"/>
      <c r="AY123" s="76"/>
      <c r="AZ123" s="76"/>
      <c r="BA123" s="76"/>
      <c r="BB123" s="76"/>
      <c r="BC123" s="76"/>
      <c r="BD123" s="76"/>
      <c r="BE123" s="76"/>
      <c r="BF123" s="76"/>
      <c r="BG123" s="76"/>
      <c r="BH123" s="76"/>
      <c r="BI123" s="76"/>
    </row>
    <row r="124" spans="1:61" x14ac:dyDescent="0.25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</row>
    <row r="125" spans="1:61" x14ac:dyDescent="0.25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</row>
    <row r="126" spans="1:61" x14ac:dyDescent="0.25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</row>
    <row r="127" spans="1:61" x14ac:dyDescent="0.25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</row>
    <row r="128" spans="1:61" x14ac:dyDescent="0.2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  <c r="AL128" s="76"/>
      <c r="AM128" s="76"/>
      <c r="AN128" s="76"/>
      <c r="AO128" s="76"/>
      <c r="AP128" s="76"/>
      <c r="AQ128" s="76"/>
      <c r="AR128" s="76"/>
      <c r="AS128" s="76"/>
      <c r="AT128" s="76"/>
      <c r="AU128" s="76"/>
      <c r="AV128" s="76"/>
      <c r="AW128" s="76"/>
      <c r="AX128" s="76"/>
      <c r="AY128" s="76"/>
      <c r="AZ128" s="76"/>
      <c r="BA128" s="76"/>
      <c r="BB128" s="76"/>
      <c r="BC128" s="76"/>
      <c r="BD128" s="76"/>
      <c r="BE128" s="76"/>
      <c r="BF128" s="76"/>
      <c r="BG128" s="76"/>
      <c r="BH128" s="76"/>
      <c r="BI128" s="76"/>
    </row>
    <row r="129" spans="1:61" x14ac:dyDescent="0.25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76"/>
      <c r="BG129" s="76"/>
      <c r="BH129" s="76"/>
      <c r="BI129" s="76"/>
    </row>
    <row r="130" spans="1:61" x14ac:dyDescent="0.25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6"/>
      <c r="AY130" s="76"/>
      <c r="AZ130" s="76"/>
      <c r="BA130" s="76"/>
      <c r="BB130" s="76"/>
      <c r="BC130" s="76"/>
      <c r="BD130" s="76"/>
      <c r="BE130" s="76"/>
      <c r="BF130" s="76"/>
      <c r="BG130" s="76"/>
      <c r="BH130" s="76"/>
      <c r="BI130" s="76"/>
    </row>
    <row r="131" spans="1:61" x14ac:dyDescent="0.25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6"/>
      <c r="AQ131" s="76"/>
      <c r="AR131" s="76"/>
      <c r="AS131" s="76"/>
      <c r="AT131" s="76"/>
      <c r="AU131" s="76"/>
      <c r="AV131" s="76"/>
      <c r="AW131" s="76"/>
      <c r="AX131" s="76"/>
      <c r="AY131" s="76"/>
      <c r="AZ131" s="76"/>
      <c r="BA131" s="76"/>
      <c r="BB131" s="76"/>
      <c r="BC131" s="76"/>
      <c r="BD131" s="76"/>
      <c r="BE131" s="76"/>
      <c r="BF131" s="76"/>
      <c r="BG131" s="76"/>
      <c r="BH131" s="76"/>
      <c r="BI131" s="76"/>
    </row>
    <row r="132" spans="1:61" x14ac:dyDescent="0.25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  <c r="AP132" s="76"/>
      <c r="AQ132" s="76"/>
      <c r="AR132" s="76"/>
      <c r="AS132" s="76"/>
      <c r="AT132" s="76"/>
      <c r="AU132" s="76"/>
      <c r="AV132" s="76"/>
      <c r="AW132" s="76"/>
      <c r="AX132" s="76"/>
      <c r="AY132" s="76"/>
      <c r="AZ132" s="76"/>
      <c r="BA132" s="76"/>
      <c r="BB132" s="76"/>
      <c r="BC132" s="76"/>
      <c r="BD132" s="76"/>
      <c r="BE132" s="76"/>
      <c r="BF132" s="76"/>
      <c r="BG132" s="76"/>
      <c r="BH132" s="76"/>
      <c r="BI132" s="76"/>
    </row>
    <row r="133" spans="1:61" x14ac:dyDescent="0.25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  <c r="AM133" s="76"/>
      <c r="AN133" s="76"/>
      <c r="AO133" s="76"/>
      <c r="AP133" s="76"/>
      <c r="AQ133" s="76"/>
      <c r="AR133" s="76"/>
      <c r="AS133" s="76"/>
      <c r="AT133" s="76"/>
      <c r="AU133" s="76"/>
      <c r="AV133" s="76"/>
      <c r="AW133" s="76"/>
      <c r="AX133" s="76"/>
      <c r="AY133" s="76"/>
      <c r="AZ133" s="76"/>
      <c r="BA133" s="76"/>
      <c r="BB133" s="76"/>
      <c r="BC133" s="76"/>
      <c r="BD133" s="76"/>
      <c r="BE133" s="76"/>
      <c r="BF133" s="76"/>
      <c r="BG133" s="76"/>
      <c r="BH133" s="76"/>
      <c r="BI133" s="76"/>
    </row>
    <row r="134" spans="1:61" x14ac:dyDescent="0.25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6"/>
      <c r="AK134" s="76"/>
      <c r="AL134" s="76"/>
      <c r="AM134" s="76"/>
      <c r="AN134" s="76"/>
      <c r="AO134" s="76"/>
      <c r="AP134" s="76"/>
      <c r="AQ134" s="76"/>
      <c r="AR134" s="76"/>
      <c r="AS134" s="76"/>
      <c r="AT134" s="76"/>
      <c r="AU134" s="76"/>
      <c r="AV134" s="76"/>
      <c r="AW134" s="76"/>
      <c r="AX134" s="76"/>
      <c r="AY134" s="76"/>
      <c r="AZ134" s="76"/>
      <c r="BA134" s="76"/>
      <c r="BB134" s="76"/>
      <c r="BC134" s="76"/>
      <c r="BD134" s="76"/>
      <c r="BE134" s="76"/>
      <c r="BF134" s="76"/>
      <c r="BG134" s="76"/>
      <c r="BH134" s="76"/>
      <c r="BI134" s="76"/>
    </row>
    <row r="135" spans="1:61" x14ac:dyDescent="0.25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  <c r="AN135" s="76"/>
      <c r="AO135" s="76"/>
      <c r="AP135" s="76"/>
      <c r="AQ135" s="76"/>
      <c r="AR135" s="76"/>
      <c r="AS135" s="76"/>
      <c r="AT135" s="76"/>
      <c r="AU135" s="76"/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  <c r="BF135" s="76"/>
      <c r="BG135" s="76"/>
      <c r="BH135" s="76"/>
      <c r="BI135" s="76"/>
    </row>
    <row r="136" spans="1:61" x14ac:dyDescent="0.25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  <c r="AV136" s="76"/>
      <c r="AW136" s="76"/>
      <c r="AX136" s="76"/>
      <c r="AY136" s="76"/>
      <c r="AZ136" s="76"/>
      <c r="BA136" s="76"/>
      <c r="BB136" s="76"/>
      <c r="BC136" s="76"/>
      <c r="BD136" s="76"/>
      <c r="BE136" s="76"/>
      <c r="BF136" s="76"/>
      <c r="BG136" s="76"/>
      <c r="BH136" s="76"/>
      <c r="BI136" s="76"/>
    </row>
    <row r="137" spans="1:61" x14ac:dyDescent="0.25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  <c r="AK137" s="76"/>
      <c r="AL137" s="76"/>
      <c r="AM137" s="76"/>
      <c r="AN137" s="76"/>
      <c r="AO137" s="76"/>
      <c r="AP137" s="76"/>
      <c r="AQ137" s="76"/>
      <c r="AR137" s="76"/>
      <c r="AS137" s="76"/>
      <c r="AT137" s="76"/>
      <c r="AU137" s="76"/>
      <c r="AV137" s="76"/>
      <c r="AW137" s="76"/>
      <c r="AX137" s="76"/>
      <c r="AY137" s="76"/>
      <c r="AZ137" s="76"/>
      <c r="BA137" s="76"/>
      <c r="BB137" s="76"/>
      <c r="BC137" s="76"/>
      <c r="BD137" s="76"/>
      <c r="BE137" s="76"/>
      <c r="BF137" s="76"/>
      <c r="BG137" s="76"/>
      <c r="BH137" s="76"/>
      <c r="BI137" s="76"/>
    </row>
    <row r="138" spans="1:61" x14ac:dyDescent="0.25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  <c r="AH138" s="76"/>
      <c r="AI138" s="76"/>
      <c r="AJ138" s="76"/>
      <c r="AK138" s="76"/>
      <c r="AL138" s="76"/>
      <c r="AM138" s="76"/>
      <c r="AN138" s="76"/>
      <c r="AO138" s="76"/>
      <c r="AP138" s="76"/>
      <c r="AQ138" s="76"/>
      <c r="AR138" s="76"/>
      <c r="AS138" s="76"/>
      <c r="AT138" s="76"/>
      <c r="AU138" s="76"/>
      <c r="AV138" s="76"/>
      <c r="AW138" s="76"/>
      <c r="AX138" s="76"/>
      <c r="AY138" s="76"/>
      <c r="AZ138" s="76"/>
      <c r="BA138" s="76"/>
      <c r="BB138" s="76"/>
      <c r="BC138" s="76"/>
      <c r="BD138" s="76"/>
      <c r="BE138" s="76"/>
      <c r="BF138" s="76"/>
      <c r="BG138" s="76"/>
      <c r="BH138" s="76"/>
      <c r="BI138" s="76"/>
    </row>
    <row r="139" spans="1:61" x14ac:dyDescent="0.25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  <c r="AM139" s="76"/>
      <c r="AN139" s="76"/>
      <c r="AO139" s="76"/>
      <c r="AP139" s="76"/>
      <c r="AQ139" s="76"/>
      <c r="AR139" s="76"/>
      <c r="AS139" s="76"/>
      <c r="AT139" s="76"/>
      <c r="AU139" s="76"/>
      <c r="AV139" s="76"/>
      <c r="AW139" s="76"/>
      <c r="AX139" s="76"/>
      <c r="AY139" s="76"/>
      <c r="AZ139" s="76"/>
      <c r="BA139" s="76"/>
      <c r="BB139" s="76"/>
      <c r="BC139" s="76"/>
      <c r="BD139" s="76"/>
      <c r="BE139" s="76"/>
      <c r="BF139" s="76"/>
      <c r="BG139" s="76"/>
      <c r="BH139" s="76"/>
      <c r="BI139" s="76"/>
    </row>
    <row r="140" spans="1:61" x14ac:dyDescent="0.25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76"/>
      <c r="AM140" s="76"/>
      <c r="AN140" s="76"/>
      <c r="AO140" s="76"/>
      <c r="AP140" s="76"/>
      <c r="AQ140" s="76"/>
      <c r="AR140" s="76"/>
      <c r="AS140" s="76"/>
      <c r="AT140" s="76"/>
      <c r="AU140" s="76"/>
      <c r="AV140" s="76"/>
      <c r="AW140" s="76"/>
      <c r="AX140" s="76"/>
      <c r="AY140" s="76"/>
      <c r="AZ140" s="76"/>
      <c r="BA140" s="76"/>
      <c r="BB140" s="76"/>
      <c r="BC140" s="76"/>
      <c r="BD140" s="76"/>
      <c r="BE140" s="76"/>
      <c r="BF140" s="76"/>
      <c r="BG140" s="76"/>
      <c r="BH140" s="76"/>
      <c r="BI140" s="76"/>
    </row>
    <row r="141" spans="1:61" x14ac:dyDescent="0.25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  <c r="AR141" s="76"/>
      <c r="AS141" s="76"/>
      <c r="AT141" s="76"/>
      <c r="AU141" s="76"/>
      <c r="AV141" s="76"/>
      <c r="AW141" s="76"/>
      <c r="AX141" s="76"/>
      <c r="AY141" s="76"/>
      <c r="AZ141" s="76"/>
      <c r="BA141" s="76"/>
      <c r="BB141" s="76"/>
      <c r="BC141" s="76"/>
      <c r="BD141" s="76"/>
      <c r="BE141" s="76"/>
      <c r="BF141" s="76"/>
      <c r="BG141" s="76"/>
      <c r="BH141" s="76"/>
      <c r="BI141" s="76"/>
    </row>
    <row r="142" spans="1:61" x14ac:dyDescent="0.25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76"/>
      <c r="AN142" s="76"/>
      <c r="AO142" s="76"/>
      <c r="AP142" s="76"/>
      <c r="AQ142" s="76"/>
      <c r="AR142" s="76"/>
      <c r="AS142" s="76"/>
      <c r="AT142" s="76"/>
      <c r="AU142" s="76"/>
      <c r="AV142" s="76"/>
      <c r="AW142" s="76"/>
      <c r="AX142" s="76"/>
      <c r="AY142" s="76"/>
      <c r="AZ142" s="76"/>
      <c r="BA142" s="76"/>
      <c r="BB142" s="76"/>
      <c r="BC142" s="76"/>
      <c r="BD142" s="76"/>
      <c r="BE142" s="76"/>
      <c r="BF142" s="76"/>
      <c r="BG142" s="76"/>
      <c r="BH142" s="76"/>
      <c r="BI142" s="76"/>
    </row>
    <row r="143" spans="1:61" x14ac:dyDescent="0.25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  <c r="AM143" s="76"/>
      <c r="AN143" s="76"/>
      <c r="AO143" s="76"/>
      <c r="AP143" s="76"/>
      <c r="AQ143" s="76"/>
      <c r="AR143" s="76"/>
      <c r="AS143" s="76"/>
      <c r="AT143" s="76"/>
      <c r="AU143" s="76"/>
      <c r="AV143" s="76"/>
      <c r="AW143" s="76"/>
      <c r="AX143" s="76"/>
      <c r="AY143" s="76"/>
      <c r="AZ143" s="76"/>
      <c r="BA143" s="76"/>
      <c r="BB143" s="76"/>
      <c r="BC143" s="76"/>
      <c r="BD143" s="76"/>
      <c r="BE143" s="76"/>
      <c r="BF143" s="76"/>
      <c r="BG143" s="76"/>
      <c r="BH143" s="76"/>
      <c r="BI143" s="76"/>
    </row>
    <row r="144" spans="1:61" x14ac:dyDescent="0.25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  <c r="AP144" s="76"/>
      <c r="AQ144" s="76"/>
      <c r="AR144" s="76"/>
      <c r="AS144" s="76"/>
      <c r="AT144" s="76"/>
      <c r="AU144" s="76"/>
      <c r="AV144" s="76"/>
      <c r="AW144" s="76"/>
      <c r="AX144" s="76"/>
      <c r="AY144" s="76"/>
      <c r="AZ144" s="76"/>
      <c r="BA144" s="76"/>
      <c r="BB144" s="76"/>
      <c r="BC144" s="76"/>
      <c r="BD144" s="76"/>
      <c r="BE144" s="76"/>
      <c r="BF144" s="76"/>
      <c r="BG144" s="76"/>
      <c r="BH144" s="76"/>
      <c r="BI144" s="76"/>
    </row>
    <row r="145" spans="1:61" x14ac:dyDescent="0.2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  <c r="BH145" s="76"/>
      <c r="BI145" s="76"/>
    </row>
    <row r="146" spans="1:61" x14ac:dyDescent="0.25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</row>
    <row r="147" spans="1:61" x14ac:dyDescent="0.25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  <c r="AM147" s="76"/>
      <c r="AN147" s="76"/>
      <c r="AO147" s="76"/>
      <c r="AP147" s="76"/>
      <c r="AQ147" s="76"/>
      <c r="AR147" s="76"/>
      <c r="AS147" s="76"/>
      <c r="AT147" s="76"/>
      <c r="AU147" s="76"/>
      <c r="AV147" s="76"/>
      <c r="AW147" s="76"/>
      <c r="AX147" s="76"/>
      <c r="AY147" s="76"/>
      <c r="AZ147" s="76"/>
      <c r="BA147" s="76"/>
      <c r="BB147" s="76"/>
      <c r="BC147" s="76"/>
      <c r="BD147" s="76"/>
      <c r="BE147" s="76"/>
      <c r="BF147" s="76"/>
      <c r="BG147" s="76"/>
      <c r="BH147" s="76"/>
      <c r="BI147" s="76"/>
    </row>
    <row r="148" spans="1:61" x14ac:dyDescent="0.25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  <c r="AM148" s="76"/>
      <c r="AN148" s="76"/>
      <c r="AO148" s="76"/>
      <c r="AP148" s="76"/>
      <c r="AQ148" s="76"/>
      <c r="AR148" s="76"/>
      <c r="AS148" s="76"/>
      <c r="AT148" s="76"/>
      <c r="AU148" s="76"/>
      <c r="AV148" s="76"/>
      <c r="AW148" s="76"/>
      <c r="AX148" s="76"/>
      <c r="AY148" s="76"/>
      <c r="AZ148" s="76"/>
      <c r="BA148" s="76"/>
      <c r="BB148" s="76"/>
      <c r="BC148" s="76"/>
      <c r="BD148" s="76"/>
      <c r="BE148" s="76"/>
      <c r="BF148" s="76"/>
      <c r="BG148" s="76"/>
      <c r="BH148" s="76"/>
      <c r="BI148" s="76"/>
    </row>
    <row r="149" spans="1:61" x14ac:dyDescent="0.25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76"/>
      <c r="BH149" s="76"/>
      <c r="BI149" s="76"/>
    </row>
    <row r="150" spans="1:61" x14ac:dyDescent="0.25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76"/>
      <c r="BI150" s="76"/>
    </row>
    <row r="151" spans="1:61" x14ac:dyDescent="0.25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N151" s="76"/>
      <c r="AO151" s="76"/>
      <c r="AP151" s="76"/>
      <c r="AQ151" s="76"/>
      <c r="AR151" s="76"/>
      <c r="AS151" s="76"/>
      <c r="AT151" s="76"/>
      <c r="AU151" s="76"/>
      <c r="AV151" s="76"/>
      <c r="AW151" s="76"/>
      <c r="AX151" s="76"/>
      <c r="AY151" s="76"/>
      <c r="AZ151" s="76"/>
      <c r="BA151" s="76"/>
      <c r="BB151" s="76"/>
      <c r="BC151" s="76"/>
      <c r="BD151" s="76"/>
      <c r="BE151" s="76"/>
      <c r="BF151" s="76"/>
      <c r="BG151" s="76"/>
      <c r="BH151" s="76"/>
      <c r="BI151" s="76"/>
    </row>
    <row r="152" spans="1:61" x14ac:dyDescent="0.25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6"/>
      <c r="AK152" s="76"/>
      <c r="AL152" s="76"/>
      <c r="AM152" s="76"/>
      <c r="AN152" s="76"/>
      <c r="AO152" s="76"/>
      <c r="AP152" s="76"/>
      <c r="AQ152" s="76"/>
      <c r="AR152" s="76"/>
      <c r="AS152" s="76"/>
      <c r="AT152" s="76"/>
      <c r="AU152" s="76"/>
      <c r="AV152" s="76"/>
      <c r="AW152" s="76"/>
      <c r="AX152" s="76"/>
      <c r="AY152" s="76"/>
      <c r="AZ152" s="76"/>
      <c r="BA152" s="76"/>
      <c r="BB152" s="76"/>
      <c r="BC152" s="76"/>
      <c r="BD152" s="76"/>
      <c r="BE152" s="76"/>
      <c r="BF152" s="76"/>
      <c r="BG152" s="76"/>
      <c r="BH152" s="76"/>
      <c r="BI152" s="76"/>
    </row>
    <row r="153" spans="1:61" x14ac:dyDescent="0.25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  <c r="AP153" s="76"/>
      <c r="AQ153" s="76"/>
      <c r="AR153" s="76"/>
      <c r="AS153" s="76"/>
      <c r="AT153" s="76"/>
      <c r="AU153" s="76"/>
      <c r="AV153" s="76"/>
      <c r="AW153" s="76"/>
      <c r="AX153" s="76"/>
      <c r="AY153" s="76"/>
      <c r="AZ153" s="76"/>
      <c r="BA153" s="76"/>
      <c r="BB153" s="76"/>
      <c r="BC153" s="76"/>
      <c r="BD153" s="76"/>
      <c r="BE153" s="76"/>
      <c r="BF153" s="76"/>
      <c r="BG153" s="76"/>
      <c r="BH153" s="76"/>
      <c r="BI153" s="76"/>
    </row>
    <row r="154" spans="1:61" x14ac:dyDescent="0.25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  <c r="AN154" s="76"/>
      <c r="AO154" s="76"/>
      <c r="AP154" s="76"/>
      <c r="AQ154" s="76"/>
      <c r="AR154" s="76"/>
      <c r="AS154" s="76"/>
      <c r="AT154" s="76"/>
      <c r="AU154" s="76"/>
      <c r="AV154" s="76"/>
      <c r="AW154" s="76"/>
      <c r="AX154" s="76"/>
      <c r="AY154" s="76"/>
      <c r="AZ154" s="76"/>
      <c r="BA154" s="76"/>
      <c r="BB154" s="76"/>
      <c r="BC154" s="76"/>
      <c r="BD154" s="76"/>
      <c r="BE154" s="76"/>
      <c r="BF154" s="76"/>
      <c r="BG154" s="76"/>
      <c r="BH154" s="76"/>
      <c r="BI154" s="76"/>
    </row>
    <row r="155" spans="1:61" x14ac:dyDescent="0.25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6"/>
      <c r="AP155" s="76"/>
      <c r="AQ155" s="76"/>
      <c r="AR155" s="76"/>
      <c r="AS155" s="76"/>
      <c r="AT155" s="76"/>
      <c r="AU155" s="76"/>
      <c r="AV155" s="76"/>
      <c r="AW155" s="76"/>
      <c r="AX155" s="76"/>
      <c r="AY155" s="76"/>
      <c r="AZ155" s="76"/>
      <c r="BA155" s="76"/>
      <c r="BB155" s="76"/>
      <c r="BC155" s="76"/>
      <c r="BD155" s="76"/>
      <c r="BE155" s="76"/>
      <c r="BF155" s="76"/>
      <c r="BG155" s="76"/>
      <c r="BH155" s="76"/>
      <c r="BI155" s="76"/>
    </row>
    <row r="156" spans="1:61" x14ac:dyDescent="0.25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  <c r="AQ156" s="76"/>
      <c r="AR156" s="76"/>
      <c r="AS156" s="76"/>
      <c r="AT156" s="76"/>
      <c r="AU156" s="76"/>
      <c r="AV156" s="76"/>
      <c r="AW156" s="76"/>
      <c r="AX156" s="76"/>
      <c r="AY156" s="76"/>
      <c r="AZ156" s="76"/>
      <c r="BA156" s="76"/>
      <c r="BB156" s="76"/>
      <c r="BC156" s="76"/>
      <c r="BD156" s="76"/>
      <c r="BE156" s="76"/>
      <c r="BF156" s="76"/>
      <c r="BG156" s="76"/>
      <c r="BH156" s="76"/>
      <c r="BI156" s="76"/>
    </row>
    <row r="157" spans="1:61" x14ac:dyDescent="0.25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6"/>
      <c r="AP157" s="76"/>
      <c r="AQ157" s="76"/>
      <c r="AR157" s="76"/>
      <c r="AS157" s="76"/>
      <c r="AT157" s="76"/>
      <c r="AU157" s="76"/>
      <c r="AV157" s="76"/>
      <c r="AW157" s="76"/>
      <c r="AX157" s="76"/>
      <c r="AY157" s="76"/>
      <c r="AZ157" s="76"/>
      <c r="BA157" s="76"/>
      <c r="BB157" s="76"/>
      <c r="BC157" s="76"/>
      <c r="BD157" s="76"/>
      <c r="BE157" s="76"/>
      <c r="BF157" s="76"/>
      <c r="BG157" s="76"/>
      <c r="BH157" s="76"/>
      <c r="BI157" s="76"/>
    </row>
    <row r="158" spans="1:61" x14ac:dyDescent="0.25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</row>
    <row r="159" spans="1:61" x14ac:dyDescent="0.25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  <c r="AN159" s="76"/>
      <c r="AO159" s="76"/>
      <c r="AP159" s="76"/>
      <c r="AQ159" s="76"/>
      <c r="AR159" s="76"/>
      <c r="AS159" s="76"/>
      <c r="AT159" s="76"/>
      <c r="AU159" s="76"/>
      <c r="AV159" s="76"/>
      <c r="AW159" s="76"/>
      <c r="AX159" s="76"/>
      <c r="AY159" s="76"/>
      <c r="AZ159" s="76"/>
      <c r="BA159" s="76"/>
      <c r="BB159" s="76"/>
      <c r="BC159" s="76"/>
      <c r="BD159" s="76"/>
      <c r="BE159" s="76"/>
      <c r="BF159" s="76"/>
      <c r="BG159" s="76"/>
      <c r="BH159" s="76"/>
      <c r="BI159" s="76"/>
    </row>
    <row r="160" spans="1:61" x14ac:dyDescent="0.25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6"/>
      <c r="AP160" s="76"/>
      <c r="AQ160" s="76"/>
      <c r="AR160" s="76"/>
      <c r="AS160" s="76"/>
      <c r="AT160" s="76"/>
      <c r="AU160" s="76"/>
      <c r="AV160" s="76"/>
      <c r="AW160" s="76"/>
      <c r="AX160" s="76"/>
      <c r="AY160" s="76"/>
      <c r="AZ160" s="76"/>
      <c r="BA160" s="76"/>
      <c r="BB160" s="76"/>
      <c r="BC160" s="76"/>
      <c r="BD160" s="76"/>
      <c r="BE160" s="76"/>
      <c r="BF160" s="76"/>
      <c r="BG160" s="76"/>
      <c r="BH160" s="76"/>
      <c r="BI160" s="76"/>
    </row>
    <row r="161" spans="1:61" x14ac:dyDescent="0.25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76"/>
      <c r="AP161" s="76"/>
      <c r="AQ161" s="76"/>
      <c r="AR161" s="76"/>
      <c r="AS161" s="76"/>
      <c r="AT161" s="76"/>
      <c r="AU161" s="76"/>
      <c r="AV161" s="76"/>
      <c r="AW161" s="76"/>
      <c r="AX161" s="76"/>
      <c r="AY161" s="76"/>
      <c r="AZ161" s="76"/>
      <c r="BA161" s="76"/>
      <c r="BB161" s="76"/>
      <c r="BC161" s="76"/>
      <c r="BD161" s="76"/>
      <c r="BE161" s="76"/>
      <c r="BF161" s="76"/>
      <c r="BG161" s="76"/>
      <c r="BH161" s="76"/>
      <c r="BI161" s="76"/>
    </row>
    <row r="162" spans="1:61" x14ac:dyDescent="0.25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6"/>
      <c r="AP162" s="76"/>
      <c r="AQ162" s="76"/>
      <c r="AR162" s="76"/>
      <c r="AS162" s="76"/>
      <c r="AT162" s="76"/>
      <c r="AU162" s="76"/>
      <c r="AV162" s="76"/>
      <c r="AW162" s="76"/>
      <c r="AX162" s="76"/>
      <c r="AY162" s="76"/>
      <c r="AZ162" s="76"/>
      <c r="BA162" s="76"/>
      <c r="BB162" s="76"/>
      <c r="BC162" s="76"/>
      <c r="BD162" s="76"/>
      <c r="BE162" s="76"/>
      <c r="BF162" s="76"/>
      <c r="BG162" s="76"/>
      <c r="BH162" s="76"/>
      <c r="BI162" s="76"/>
    </row>
    <row r="163" spans="1:61" x14ac:dyDescent="0.25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  <c r="AN163" s="76"/>
      <c r="AO163" s="76"/>
      <c r="AP163" s="76"/>
      <c r="AQ163" s="76"/>
      <c r="AR163" s="76"/>
      <c r="AS163" s="76"/>
      <c r="AT163" s="76"/>
      <c r="AU163" s="76"/>
      <c r="AV163" s="76"/>
      <c r="AW163" s="76"/>
      <c r="AX163" s="76"/>
      <c r="AY163" s="76"/>
      <c r="AZ163" s="76"/>
      <c r="BA163" s="76"/>
      <c r="BB163" s="76"/>
      <c r="BC163" s="76"/>
      <c r="BD163" s="76"/>
      <c r="BE163" s="76"/>
      <c r="BF163" s="76"/>
      <c r="BG163" s="76"/>
      <c r="BH163" s="76"/>
      <c r="BI163" s="76"/>
    </row>
    <row r="164" spans="1:61" x14ac:dyDescent="0.25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6"/>
      <c r="AP164" s="76"/>
      <c r="AQ164" s="76"/>
      <c r="AR164" s="76"/>
      <c r="AS164" s="76"/>
      <c r="AT164" s="76"/>
      <c r="AU164" s="76"/>
      <c r="AV164" s="76"/>
      <c r="AW164" s="76"/>
      <c r="AX164" s="76"/>
      <c r="AY164" s="76"/>
      <c r="AZ164" s="76"/>
      <c r="BA164" s="76"/>
      <c r="BB164" s="76"/>
      <c r="BC164" s="76"/>
      <c r="BD164" s="76"/>
      <c r="BE164" s="76"/>
      <c r="BF164" s="76"/>
      <c r="BG164" s="76"/>
      <c r="BH164" s="76"/>
      <c r="BI164" s="76"/>
    </row>
    <row r="165" spans="1:61" x14ac:dyDescent="0.25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76"/>
      <c r="AP165" s="76"/>
      <c r="AQ165" s="76"/>
      <c r="AR165" s="76"/>
      <c r="AS165" s="76"/>
      <c r="AT165" s="76"/>
      <c r="AU165" s="76"/>
      <c r="AV165" s="76"/>
      <c r="AW165" s="76"/>
      <c r="AX165" s="76"/>
      <c r="AY165" s="76"/>
      <c r="AZ165" s="76"/>
      <c r="BA165" s="76"/>
      <c r="BB165" s="76"/>
      <c r="BC165" s="76"/>
      <c r="BD165" s="76"/>
      <c r="BE165" s="76"/>
      <c r="BF165" s="76"/>
      <c r="BG165" s="76"/>
      <c r="BH165" s="76"/>
      <c r="BI165" s="76"/>
    </row>
    <row r="166" spans="1:61" x14ac:dyDescent="0.25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  <c r="AY166" s="76"/>
      <c r="AZ166" s="76"/>
      <c r="BA166" s="76"/>
      <c r="BB166" s="76"/>
      <c r="BC166" s="76"/>
      <c r="BD166" s="76"/>
      <c r="BE166" s="76"/>
      <c r="BF166" s="76"/>
      <c r="BG166" s="76"/>
      <c r="BH166" s="76"/>
      <c r="BI166" s="76"/>
    </row>
    <row r="167" spans="1:61" x14ac:dyDescent="0.25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76"/>
      <c r="AS167" s="76"/>
      <c r="AT167" s="76"/>
      <c r="AU167" s="76"/>
      <c r="AV167" s="76"/>
      <c r="AW167" s="76"/>
      <c r="AX167" s="76"/>
      <c r="AY167" s="76"/>
      <c r="AZ167" s="76"/>
      <c r="BA167" s="76"/>
      <c r="BB167" s="76"/>
      <c r="BC167" s="76"/>
      <c r="BD167" s="76"/>
      <c r="BE167" s="76"/>
      <c r="BF167" s="76"/>
      <c r="BG167" s="76"/>
      <c r="BH167" s="76"/>
      <c r="BI167" s="76"/>
    </row>
    <row r="168" spans="1:61" x14ac:dyDescent="0.25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6"/>
      <c r="AP168" s="76"/>
      <c r="AQ168" s="76"/>
      <c r="AR168" s="76"/>
      <c r="AS168" s="76"/>
      <c r="AT168" s="76"/>
      <c r="AU168" s="76"/>
      <c r="AV168" s="76"/>
      <c r="AW168" s="76"/>
      <c r="AX168" s="76"/>
      <c r="AY168" s="76"/>
      <c r="AZ168" s="76"/>
      <c r="BA168" s="76"/>
      <c r="BB168" s="76"/>
      <c r="BC168" s="76"/>
      <c r="BD168" s="76"/>
      <c r="BE168" s="76"/>
      <c r="BF168" s="76"/>
      <c r="BG168" s="76"/>
      <c r="BH168" s="76"/>
      <c r="BI168" s="76"/>
    </row>
    <row r="169" spans="1:61" x14ac:dyDescent="0.25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6"/>
      <c r="AP169" s="76"/>
      <c r="AQ169" s="76"/>
      <c r="AR169" s="76"/>
      <c r="AS169" s="76"/>
      <c r="AT169" s="76"/>
      <c r="AU169" s="76"/>
      <c r="AV169" s="76"/>
      <c r="AW169" s="76"/>
      <c r="AX169" s="76"/>
      <c r="AY169" s="76"/>
      <c r="AZ169" s="76"/>
      <c r="BA169" s="76"/>
      <c r="BB169" s="76"/>
      <c r="BC169" s="76"/>
      <c r="BD169" s="76"/>
      <c r="BE169" s="76"/>
      <c r="BF169" s="76"/>
      <c r="BG169" s="76"/>
      <c r="BH169" s="76"/>
      <c r="BI169" s="76"/>
    </row>
    <row r="170" spans="1:61" x14ac:dyDescent="0.25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  <c r="AV170" s="76"/>
      <c r="AW170" s="76"/>
      <c r="AX170" s="76"/>
      <c r="AY170" s="76"/>
      <c r="AZ170" s="76"/>
      <c r="BA170" s="76"/>
      <c r="BB170" s="76"/>
      <c r="BC170" s="76"/>
      <c r="BD170" s="76"/>
      <c r="BE170" s="76"/>
      <c r="BF170" s="76"/>
      <c r="BG170" s="76"/>
      <c r="BH170" s="76"/>
      <c r="BI170" s="76"/>
    </row>
    <row r="171" spans="1:61" x14ac:dyDescent="0.25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  <c r="AO171" s="76"/>
      <c r="AP171" s="76"/>
      <c r="AQ171" s="76"/>
      <c r="AR171" s="76"/>
      <c r="AS171" s="76"/>
      <c r="AT171" s="76"/>
      <c r="AU171" s="76"/>
      <c r="AV171" s="76"/>
      <c r="AW171" s="76"/>
      <c r="AX171" s="76"/>
      <c r="AY171" s="76"/>
      <c r="AZ171" s="76"/>
      <c r="BA171" s="76"/>
      <c r="BB171" s="76"/>
      <c r="BC171" s="76"/>
      <c r="BD171" s="76"/>
      <c r="BE171" s="76"/>
      <c r="BF171" s="76"/>
      <c r="BG171" s="76"/>
      <c r="BH171" s="76"/>
      <c r="BI171" s="76"/>
    </row>
    <row r="172" spans="1:61" x14ac:dyDescent="0.25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  <c r="AR172" s="76"/>
      <c r="AS172" s="76"/>
      <c r="AT172" s="76"/>
      <c r="AU172" s="76"/>
      <c r="AV172" s="76"/>
      <c r="AW172" s="76"/>
      <c r="AX172" s="76"/>
      <c r="AY172" s="76"/>
      <c r="AZ172" s="76"/>
      <c r="BA172" s="76"/>
      <c r="BB172" s="76"/>
      <c r="BC172" s="76"/>
      <c r="BD172" s="76"/>
      <c r="BE172" s="76"/>
      <c r="BF172" s="76"/>
      <c r="BG172" s="76"/>
      <c r="BH172" s="76"/>
      <c r="BI172" s="76"/>
    </row>
    <row r="173" spans="1:61" x14ac:dyDescent="0.25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  <c r="AN173" s="76"/>
      <c r="AO173" s="76"/>
      <c r="AP173" s="76"/>
      <c r="AQ173" s="76"/>
      <c r="AR173" s="76"/>
      <c r="AS173" s="76"/>
      <c r="AT173" s="76"/>
      <c r="AU173" s="76"/>
      <c r="AV173" s="76"/>
      <c r="AW173" s="76"/>
      <c r="AX173" s="76"/>
      <c r="AY173" s="76"/>
      <c r="AZ173" s="76"/>
      <c r="BA173" s="76"/>
      <c r="BB173" s="76"/>
      <c r="BC173" s="76"/>
      <c r="BD173" s="76"/>
      <c r="BE173" s="76"/>
      <c r="BF173" s="76"/>
      <c r="BG173" s="76"/>
      <c r="BH173" s="76"/>
      <c r="BI173" s="76"/>
    </row>
    <row r="174" spans="1:61" x14ac:dyDescent="0.25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76"/>
      <c r="AH174" s="76"/>
      <c r="AI174" s="76"/>
      <c r="AJ174" s="76"/>
      <c r="AK174" s="76"/>
      <c r="AL174" s="76"/>
      <c r="AM174" s="76"/>
      <c r="AN174" s="76"/>
      <c r="AO174" s="76"/>
      <c r="AP174" s="76"/>
      <c r="AQ174" s="76"/>
      <c r="AR174" s="76"/>
      <c r="AS174" s="76"/>
      <c r="AT174" s="76"/>
      <c r="AU174" s="76"/>
      <c r="AV174" s="76"/>
      <c r="AW174" s="76"/>
      <c r="AX174" s="76"/>
      <c r="AY174" s="76"/>
      <c r="AZ174" s="76"/>
      <c r="BA174" s="76"/>
      <c r="BB174" s="76"/>
      <c r="BC174" s="76"/>
      <c r="BD174" s="76"/>
      <c r="BE174" s="76"/>
      <c r="BF174" s="76"/>
      <c r="BG174" s="76"/>
      <c r="BH174" s="76"/>
      <c r="BI174" s="76"/>
    </row>
    <row r="175" spans="1:61" x14ac:dyDescent="0.25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  <c r="AV175" s="76"/>
      <c r="AW175" s="76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</row>
    <row r="176" spans="1:61" x14ac:dyDescent="0.25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</row>
    <row r="177" spans="1:61" x14ac:dyDescent="0.25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  <c r="AR177" s="76"/>
      <c r="AS177" s="76"/>
      <c r="AT177" s="76"/>
      <c r="AU177" s="76"/>
      <c r="AV177" s="76"/>
      <c r="AW177" s="76"/>
      <c r="AX177" s="76"/>
      <c r="AY177" s="76"/>
      <c r="AZ177" s="76"/>
      <c r="BA177" s="76"/>
      <c r="BB177" s="76"/>
      <c r="BC177" s="76"/>
      <c r="BD177" s="76"/>
      <c r="BE177" s="76"/>
      <c r="BF177" s="76"/>
      <c r="BG177" s="76"/>
      <c r="BH177" s="76"/>
      <c r="BI177" s="76"/>
    </row>
    <row r="178" spans="1:61" x14ac:dyDescent="0.25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  <c r="AN178" s="76"/>
      <c r="AO178" s="76"/>
      <c r="AP178" s="76"/>
      <c r="AQ178" s="76"/>
      <c r="AR178" s="76"/>
      <c r="AS178" s="76"/>
      <c r="AT178" s="76"/>
      <c r="AU178" s="76"/>
      <c r="AV178" s="76"/>
      <c r="AW178" s="76"/>
      <c r="AX178" s="76"/>
      <c r="AY178" s="76"/>
      <c r="AZ178" s="76"/>
      <c r="BA178" s="76"/>
      <c r="BB178" s="76"/>
      <c r="BC178" s="76"/>
      <c r="BD178" s="76"/>
      <c r="BE178" s="76"/>
      <c r="BF178" s="76"/>
      <c r="BG178" s="76"/>
      <c r="BH178" s="76"/>
      <c r="BI178" s="76"/>
    </row>
    <row r="179" spans="1:61" x14ac:dyDescent="0.25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  <c r="AO179" s="76"/>
      <c r="AP179" s="76"/>
      <c r="AQ179" s="76"/>
      <c r="AR179" s="76"/>
      <c r="AS179" s="76"/>
      <c r="AT179" s="76"/>
      <c r="AU179" s="76"/>
      <c r="AV179" s="76"/>
      <c r="AW179" s="76"/>
      <c r="AX179" s="76"/>
      <c r="AY179" s="76"/>
      <c r="AZ179" s="76"/>
      <c r="BA179" s="76"/>
      <c r="BB179" s="76"/>
      <c r="BC179" s="76"/>
      <c r="BD179" s="76"/>
      <c r="BE179" s="76"/>
      <c r="BF179" s="76"/>
      <c r="BG179" s="76"/>
      <c r="BH179" s="76"/>
      <c r="BI179" s="76"/>
    </row>
    <row r="180" spans="1:61" x14ac:dyDescent="0.25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  <c r="AN180" s="76"/>
      <c r="AO180" s="76"/>
      <c r="AP180" s="76"/>
      <c r="AQ180" s="76"/>
      <c r="AR180" s="76"/>
      <c r="AS180" s="76"/>
      <c r="AT180" s="76"/>
      <c r="AU180" s="76"/>
      <c r="AV180" s="76"/>
      <c r="AW180" s="76"/>
      <c r="AX180" s="76"/>
      <c r="AY180" s="76"/>
      <c r="AZ180" s="76"/>
      <c r="BA180" s="76"/>
      <c r="BB180" s="76"/>
      <c r="BC180" s="76"/>
      <c r="BD180" s="76"/>
      <c r="BE180" s="76"/>
      <c r="BF180" s="76"/>
      <c r="BG180" s="76"/>
      <c r="BH180" s="76"/>
      <c r="BI180" s="76"/>
    </row>
    <row r="181" spans="1:61" x14ac:dyDescent="0.25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  <c r="AN181" s="76"/>
      <c r="AO181" s="76"/>
      <c r="AP181" s="76"/>
      <c r="AQ181" s="76"/>
      <c r="AR181" s="76"/>
      <c r="AS181" s="76"/>
      <c r="AT181" s="76"/>
      <c r="AU181" s="76"/>
      <c r="AV181" s="76"/>
      <c r="AW181" s="76"/>
      <c r="AX181" s="76"/>
      <c r="AY181" s="76"/>
      <c r="AZ181" s="76"/>
      <c r="BA181" s="76"/>
      <c r="BB181" s="76"/>
      <c r="BC181" s="76"/>
      <c r="BD181" s="76"/>
      <c r="BE181" s="76"/>
      <c r="BF181" s="76"/>
      <c r="BG181" s="76"/>
      <c r="BH181" s="76"/>
      <c r="BI181" s="76"/>
    </row>
    <row r="182" spans="1:61" x14ac:dyDescent="0.25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  <c r="AN182" s="76"/>
      <c r="AO182" s="76"/>
      <c r="AP182" s="76"/>
      <c r="AQ182" s="76"/>
      <c r="AR182" s="76"/>
      <c r="AS182" s="76"/>
      <c r="AT182" s="76"/>
      <c r="AU182" s="76"/>
      <c r="AV182" s="76"/>
      <c r="AW182" s="76"/>
      <c r="AX182" s="76"/>
      <c r="AY182" s="76"/>
      <c r="AZ182" s="76"/>
      <c r="BA182" s="76"/>
      <c r="BB182" s="76"/>
      <c r="BC182" s="76"/>
      <c r="BD182" s="76"/>
      <c r="BE182" s="76"/>
      <c r="BF182" s="76"/>
      <c r="BG182" s="76"/>
      <c r="BH182" s="76"/>
      <c r="BI182" s="76"/>
    </row>
    <row r="183" spans="1:61" x14ac:dyDescent="0.25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6"/>
      <c r="AP183" s="76"/>
      <c r="AQ183" s="76"/>
      <c r="AR183" s="76"/>
      <c r="AS183" s="76"/>
      <c r="AT183" s="76"/>
      <c r="AU183" s="76"/>
      <c r="AV183" s="76"/>
      <c r="AW183" s="76"/>
      <c r="AX183" s="76"/>
      <c r="AY183" s="76"/>
      <c r="AZ183" s="76"/>
      <c r="BA183" s="76"/>
      <c r="BB183" s="76"/>
      <c r="BC183" s="76"/>
      <c r="BD183" s="76"/>
      <c r="BE183" s="76"/>
      <c r="BF183" s="76"/>
      <c r="BG183" s="76"/>
      <c r="BH183" s="76"/>
      <c r="BI183" s="76"/>
    </row>
    <row r="184" spans="1:61" x14ac:dyDescent="0.25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76"/>
      <c r="AM184" s="76"/>
      <c r="AN184" s="76"/>
      <c r="AO184" s="76"/>
      <c r="AP184" s="76"/>
      <c r="AQ184" s="76"/>
      <c r="AR184" s="76"/>
      <c r="AS184" s="76"/>
      <c r="AT184" s="76"/>
      <c r="AU184" s="76"/>
      <c r="AV184" s="76"/>
      <c r="AW184" s="76"/>
      <c r="AX184" s="76"/>
      <c r="AY184" s="76"/>
      <c r="AZ184" s="76"/>
      <c r="BA184" s="76"/>
      <c r="BB184" s="76"/>
      <c r="BC184" s="76"/>
      <c r="BD184" s="76"/>
      <c r="BE184" s="76"/>
      <c r="BF184" s="76"/>
      <c r="BG184" s="76"/>
      <c r="BH184" s="76"/>
      <c r="BI184" s="76"/>
    </row>
    <row r="185" spans="1:61" x14ac:dyDescent="0.25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  <c r="AN185" s="76"/>
      <c r="AO185" s="76"/>
      <c r="AP185" s="76"/>
      <c r="AQ185" s="76"/>
      <c r="AR185" s="76"/>
      <c r="AS185" s="76"/>
      <c r="AT185" s="76"/>
      <c r="AU185" s="76"/>
      <c r="AV185" s="76"/>
      <c r="AW185" s="76"/>
      <c r="AX185" s="76"/>
      <c r="AY185" s="76"/>
      <c r="AZ185" s="76"/>
      <c r="BA185" s="76"/>
      <c r="BB185" s="76"/>
      <c r="BC185" s="76"/>
      <c r="BD185" s="76"/>
      <c r="BE185" s="76"/>
      <c r="BF185" s="76"/>
      <c r="BG185" s="76"/>
      <c r="BH185" s="76"/>
      <c r="BI185" s="76"/>
    </row>
    <row r="186" spans="1:61" x14ac:dyDescent="0.25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6"/>
      <c r="AG186" s="76"/>
      <c r="AH186" s="76"/>
      <c r="AI186" s="76"/>
      <c r="AJ186" s="76"/>
      <c r="AK186" s="76"/>
      <c r="AL186" s="76"/>
      <c r="AM186" s="76"/>
      <c r="AN186" s="76"/>
      <c r="AO186" s="76"/>
      <c r="AP186" s="76"/>
      <c r="AQ186" s="76"/>
      <c r="AR186" s="76"/>
      <c r="AS186" s="76"/>
      <c r="AT186" s="76"/>
      <c r="AU186" s="76"/>
      <c r="AV186" s="76"/>
      <c r="AW186" s="76"/>
      <c r="AX186" s="76"/>
      <c r="AY186" s="76"/>
      <c r="AZ186" s="76"/>
      <c r="BA186" s="76"/>
      <c r="BB186" s="76"/>
      <c r="BC186" s="76"/>
      <c r="BD186" s="76"/>
      <c r="BE186" s="76"/>
      <c r="BF186" s="76"/>
      <c r="BG186" s="76"/>
      <c r="BH186" s="76"/>
      <c r="BI186" s="76"/>
    </row>
    <row r="187" spans="1:61" x14ac:dyDescent="0.25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  <c r="AB187" s="76"/>
      <c r="AC187" s="76"/>
      <c r="AD187" s="76"/>
      <c r="AE187" s="76"/>
      <c r="AF187" s="76"/>
      <c r="AG187" s="76"/>
      <c r="AH187" s="76"/>
      <c r="AI187" s="76"/>
      <c r="AJ187" s="76"/>
      <c r="AK187" s="76"/>
      <c r="AL187" s="76"/>
      <c r="AM187" s="76"/>
      <c r="AN187" s="76"/>
      <c r="AO187" s="76"/>
      <c r="AP187" s="76"/>
      <c r="AQ187" s="76"/>
      <c r="AR187" s="76"/>
      <c r="AS187" s="76"/>
      <c r="AT187" s="76"/>
      <c r="AU187" s="76"/>
      <c r="AV187" s="76"/>
      <c r="AW187" s="76"/>
      <c r="AX187" s="76"/>
      <c r="AY187" s="76"/>
      <c r="AZ187" s="76"/>
      <c r="BA187" s="76"/>
      <c r="BB187" s="76"/>
      <c r="BC187" s="76"/>
      <c r="BD187" s="76"/>
      <c r="BE187" s="76"/>
      <c r="BF187" s="76"/>
      <c r="BG187" s="76"/>
      <c r="BH187" s="76"/>
      <c r="BI187" s="76"/>
    </row>
    <row r="188" spans="1:61" x14ac:dyDescent="0.25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  <c r="AB188" s="76"/>
      <c r="AC188" s="76"/>
      <c r="AD188" s="76"/>
      <c r="AE188" s="76"/>
      <c r="AF188" s="76"/>
      <c r="AG188" s="76"/>
      <c r="AH188" s="76"/>
      <c r="AI188" s="76"/>
      <c r="AJ188" s="76"/>
      <c r="AK188" s="76"/>
      <c r="AL188" s="76"/>
      <c r="AM188" s="76"/>
      <c r="AN188" s="76"/>
      <c r="AO188" s="76"/>
      <c r="AP188" s="76"/>
      <c r="AQ188" s="76"/>
      <c r="AR188" s="76"/>
      <c r="AS188" s="76"/>
      <c r="AT188" s="76"/>
      <c r="AU188" s="76"/>
      <c r="AV188" s="76"/>
      <c r="AW188" s="76"/>
      <c r="AX188" s="76"/>
      <c r="AY188" s="76"/>
      <c r="AZ188" s="76"/>
      <c r="BA188" s="76"/>
      <c r="BB188" s="76"/>
      <c r="BC188" s="76"/>
      <c r="BD188" s="76"/>
      <c r="BE188" s="76"/>
      <c r="BF188" s="76"/>
      <c r="BG188" s="76"/>
      <c r="BH188" s="76"/>
      <c r="BI188" s="76"/>
    </row>
    <row r="189" spans="1:61" x14ac:dyDescent="0.25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  <c r="AB189" s="76"/>
      <c r="AC189" s="76"/>
      <c r="AD189" s="76"/>
      <c r="AE189" s="76"/>
      <c r="AF189" s="76"/>
      <c r="AG189" s="76"/>
      <c r="AH189" s="76"/>
      <c r="AI189" s="76"/>
      <c r="AJ189" s="76"/>
      <c r="AK189" s="76"/>
      <c r="AL189" s="76"/>
      <c r="AM189" s="76"/>
      <c r="AN189" s="76"/>
      <c r="AO189" s="76"/>
      <c r="AP189" s="76"/>
      <c r="AQ189" s="76"/>
      <c r="AR189" s="76"/>
      <c r="AS189" s="76"/>
      <c r="AT189" s="76"/>
      <c r="AU189" s="76"/>
      <c r="AV189" s="76"/>
      <c r="AW189" s="76"/>
      <c r="AX189" s="76"/>
      <c r="AY189" s="76"/>
      <c r="AZ189" s="76"/>
      <c r="BA189" s="76"/>
      <c r="BB189" s="76"/>
      <c r="BC189" s="76"/>
      <c r="BD189" s="76"/>
      <c r="BE189" s="76"/>
      <c r="BF189" s="76"/>
      <c r="BG189" s="76"/>
      <c r="BH189" s="76"/>
      <c r="BI189" s="76"/>
    </row>
    <row r="190" spans="1:61" x14ac:dyDescent="0.25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  <c r="AH190" s="76"/>
      <c r="AI190" s="76"/>
      <c r="AJ190" s="76"/>
      <c r="AK190" s="76"/>
      <c r="AL190" s="76"/>
      <c r="AM190" s="76"/>
      <c r="AN190" s="76"/>
      <c r="AO190" s="76"/>
      <c r="AP190" s="76"/>
      <c r="AQ190" s="76"/>
      <c r="AR190" s="76"/>
      <c r="AS190" s="76"/>
      <c r="AT190" s="76"/>
      <c r="AU190" s="76"/>
      <c r="AV190" s="76"/>
      <c r="AW190" s="76"/>
      <c r="AX190" s="76"/>
      <c r="AY190" s="76"/>
      <c r="AZ190" s="76"/>
      <c r="BA190" s="76"/>
      <c r="BB190" s="76"/>
      <c r="BC190" s="76"/>
      <c r="BD190" s="76"/>
      <c r="BE190" s="76"/>
      <c r="BF190" s="76"/>
      <c r="BG190" s="76"/>
      <c r="BH190" s="76"/>
      <c r="BI190" s="76"/>
    </row>
    <row r="191" spans="1:61" x14ac:dyDescent="0.25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76"/>
      <c r="AG191" s="76"/>
      <c r="AH191" s="76"/>
      <c r="AI191" s="76"/>
      <c r="AJ191" s="76"/>
      <c r="AK191" s="76"/>
      <c r="AL191" s="76"/>
      <c r="AM191" s="76"/>
      <c r="AN191" s="76"/>
      <c r="AO191" s="76"/>
      <c r="AP191" s="76"/>
      <c r="AQ191" s="76"/>
      <c r="AR191" s="76"/>
      <c r="AS191" s="76"/>
      <c r="AT191" s="76"/>
      <c r="AU191" s="76"/>
      <c r="AV191" s="76"/>
      <c r="AW191" s="76"/>
      <c r="AX191" s="76"/>
      <c r="AY191" s="76"/>
      <c r="AZ191" s="76"/>
      <c r="BA191" s="76"/>
      <c r="BB191" s="76"/>
      <c r="BC191" s="76"/>
      <c r="BD191" s="76"/>
      <c r="BE191" s="76"/>
      <c r="BF191" s="76"/>
      <c r="BG191" s="76"/>
      <c r="BH191" s="76"/>
      <c r="BI191" s="76"/>
    </row>
    <row r="192" spans="1:61" x14ac:dyDescent="0.25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  <c r="AK192" s="76"/>
      <c r="AL192" s="76"/>
      <c r="AM192" s="76"/>
      <c r="AN192" s="76"/>
      <c r="AO192" s="76"/>
      <c r="AP192" s="76"/>
      <c r="AQ192" s="76"/>
      <c r="AR192" s="76"/>
      <c r="AS192" s="76"/>
      <c r="AT192" s="76"/>
      <c r="AU192" s="76"/>
      <c r="AV192" s="76"/>
      <c r="AW192" s="76"/>
      <c r="AX192" s="76"/>
      <c r="AY192" s="76"/>
      <c r="AZ192" s="76"/>
      <c r="BA192" s="76"/>
      <c r="BB192" s="76"/>
      <c r="BC192" s="76"/>
      <c r="BD192" s="76"/>
      <c r="BE192" s="76"/>
      <c r="BF192" s="76"/>
      <c r="BG192" s="76"/>
      <c r="BH192" s="76"/>
      <c r="BI192" s="76"/>
    </row>
    <row r="193" spans="1:61" x14ac:dyDescent="0.25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  <c r="AB193" s="76"/>
      <c r="AC193" s="76"/>
      <c r="AD193" s="76"/>
      <c r="AE193" s="76"/>
      <c r="AF193" s="76"/>
      <c r="AG193" s="76"/>
      <c r="AH193" s="76"/>
      <c r="AI193" s="76"/>
      <c r="AJ193" s="76"/>
      <c r="AK193" s="76"/>
      <c r="AL193" s="76"/>
      <c r="AM193" s="76"/>
      <c r="AN193" s="76"/>
      <c r="AO193" s="76"/>
      <c r="AP193" s="76"/>
      <c r="AQ193" s="76"/>
      <c r="AR193" s="76"/>
      <c r="AS193" s="76"/>
      <c r="AT193" s="76"/>
      <c r="AU193" s="76"/>
      <c r="AV193" s="76"/>
      <c r="AW193" s="76"/>
      <c r="AX193" s="76"/>
      <c r="AY193" s="76"/>
      <c r="AZ193" s="76"/>
      <c r="BA193" s="76"/>
      <c r="BB193" s="76"/>
      <c r="BC193" s="76"/>
      <c r="BD193" s="76"/>
      <c r="BE193" s="76"/>
      <c r="BF193" s="76"/>
      <c r="BG193" s="76"/>
      <c r="BH193" s="76"/>
      <c r="BI193" s="76"/>
    </row>
    <row r="194" spans="1:61" x14ac:dyDescent="0.25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  <c r="AB194" s="76"/>
      <c r="AC194" s="76"/>
      <c r="AD194" s="76"/>
      <c r="AE194" s="76"/>
      <c r="AF194" s="76"/>
      <c r="AG194" s="76"/>
      <c r="AH194" s="76"/>
      <c r="AI194" s="76"/>
      <c r="AJ194" s="76"/>
      <c r="AK194" s="76"/>
      <c r="AL194" s="76"/>
      <c r="AM194" s="76"/>
      <c r="AN194" s="76"/>
      <c r="AO194" s="76"/>
      <c r="AP194" s="76"/>
      <c r="AQ194" s="76"/>
      <c r="AR194" s="76"/>
      <c r="AS194" s="76"/>
      <c r="AT194" s="76"/>
      <c r="AU194" s="76"/>
      <c r="AV194" s="76"/>
      <c r="AW194" s="76"/>
      <c r="AX194" s="76"/>
      <c r="AY194" s="76"/>
      <c r="AZ194" s="76"/>
      <c r="BA194" s="76"/>
      <c r="BB194" s="76"/>
      <c r="BC194" s="76"/>
      <c r="BD194" s="76"/>
      <c r="BE194" s="76"/>
      <c r="BF194" s="76"/>
      <c r="BG194" s="76"/>
      <c r="BH194" s="76"/>
      <c r="BI194" s="76"/>
    </row>
    <row r="195" spans="1:61" x14ac:dyDescent="0.25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  <c r="AB195" s="76"/>
      <c r="AC195" s="76"/>
      <c r="AD195" s="76"/>
      <c r="AE195" s="76"/>
      <c r="AF195" s="76"/>
      <c r="AG195" s="76"/>
      <c r="AH195" s="76"/>
      <c r="AI195" s="76"/>
      <c r="AJ195" s="76"/>
      <c r="AK195" s="76"/>
      <c r="AL195" s="76"/>
      <c r="AM195" s="76"/>
      <c r="AN195" s="76"/>
      <c r="AO195" s="76"/>
      <c r="AP195" s="76"/>
      <c r="AQ195" s="76"/>
      <c r="AR195" s="76"/>
      <c r="AS195" s="76"/>
      <c r="AT195" s="76"/>
      <c r="AU195" s="76"/>
      <c r="AV195" s="76"/>
      <c r="AW195" s="76"/>
      <c r="AX195" s="76"/>
      <c r="AY195" s="76"/>
      <c r="AZ195" s="76"/>
      <c r="BA195" s="76"/>
      <c r="BB195" s="76"/>
      <c r="BC195" s="76"/>
      <c r="BD195" s="76"/>
      <c r="BE195" s="76"/>
      <c r="BF195" s="76"/>
      <c r="BG195" s="76"/>
      <c r="BH195" s="76"/>
      <c r="BI195" s="76"/>
    </row>
    <row r="196" spans="1:61" x14ac:dyDescent="0.25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  <c r="AH196" s="76"/>
      <c r="AI196" s="76"/>
      <c r="AJ196" s="76"/>
      <c r="AK196" s="76"/>
      <c r="AL196" s="76"/>
      <c r="AM196" s="76"/>
      <c r="AN196" s="76"/>
      <c r="AO196" s="76"/>
      <c r="AP196" s="76"/>
      <c r="AQ196" s="76"/>
      <c r="AR196" s="76"/>
      <c r="AS196" s="76"/>
      <c r="AT196" s="76"/>
      <c r="AU196" s="76"/>
      <c r="AV196" s="76"/>
      <c r="AW196" s="76"/>
      <c r="AX196" s="76"/>
      <c r="AY196" s="76"/>
      <c r="AZ196" s="76"/>
      <c r="BA196" s="76"/>
      <c r="BB196" s="76"/>
      <c r="BC196" s="76"/>
      <c r="BD196" s="76"/>
      <c r="BE196" s="76"/>
      <c r="BF196" s="76"/>
      <c r="BG196" s="76"/>
      <c r="BH196" s="76"/>
      <c r="BI196" s="76"/>
    </row>
    <row r="197" spans="1:61" x14ac:dyDescent="0.25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76"/>
      <c r="AM197" s="76"/>
      <c r="AN197" s="76"/>
      <c r="AO197" s="76"/>
      <c r="AP197" s="76"/>
      <c r="AQ197" s="76"/>
      <c r="AR197" s="76"/>
      <c r="AS197" s="76"/>
      <c r="AT197" s="76"/>
      <c r="AU197" s="76"/>
      <c r="AV197" s="76"/>
      <c r="AW197" s="76"/>
      <c r="AX197" s="76"/>
      <c r="AY197" s="76"/>
      <c r="AZ197" s="76"/>
      <c r="BA197" s="76"/>
      <c r="BB197" s="76"/>
      <c r="BC197" s="76"/>
      <c r="BD197" s="76"/>
      <c r="BE197" s="76"/>
      <c r="BF197" s="76"/>
      <c r="BG197" s="76"/>
      <c r="BH197" s="76"/>
      <c r="BI197" s="76"/>
    </row>
    <row r="198" spans="1:61" x14ac:dyDescent="0.25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I198" s="76"/>
      <c r="AJ198" s="76"/>
      <c r="AK198" s="76"/>
      <c r="AL198" s="76"/>
      <c r="AM198" s="76"/>
      <c r="AN198" s="76"/>
      <c r="AO198" s="76"/>
      <c r="AP198" s="76"/>
      <c r="AQ198" s="76"/>
      <c r="AR198" s="76"/>
      <c r="AS198" s="76"/>
      <c r="AT198" s="76"/>
      <c r="AU198" s="76"/>
      <c r="AV198" s="76"/>
      <c r="AW198" s="76"/>
      <c r="AX198" s="76"/>
      <c r="AY198" s="76"/>
      <c r="AZ198" s="76"/>
      <c r="BA198" s="76"/>
      <c r="BB198" s="76"/>
      <c r="BC198" s="76"/>
      <c r="BD198" s="76"/>
      <c r="BE198" s="76"/>
      <c r="BF198" s="76"/>
      <c r="BG198" s="76"/>
      <c r="BH198" s="76"/>
      <c r="BI198" s="76"/>
    </row>
    <row r="199" spans="1:61" x14ac:dyDescent="0.25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76"/>
      <c r="AM199" s="76"/>
      <c r="AN199" s="76"/>
      <c r="AO199" s="76"/>
      <c r="AP199" s="76"/>
      <c r="AQ199" s="76"/>
      <c r="AR199" s="76"/>
      <c r="AS199" s="76"/>
      <c r="AT199" s="76"/>
      <c r="AU199" s="76"/>
      <c r="AV199" s="76"/>
      <c r="AW199" s="76"/>
      <c r="AX199" s="76"/>
      <c r="AY199" s="76"/>
      <c r="AZ199" s="76"/>
      <c r="BA199" s="76"/>
      <c r="BB199" s="76"/>
      <c r="BC199" s="76"/>
      <c r="BD199" s="76"/>
      <c r="BE199" s="76"/>
      <c r="BF199" s="76"/>
      <c r="BG199" s="76"/>
      <c r="BH199" s="76"/>
      <c r="BI199" s="76"/>
    </row>
    <row r="200" spans="1:61" x14ac:dyDescent="0.25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  <c r="AB200" s="76"/>
      <c r="AC200" s="76"/>
      <c r="AD200" s="76"/>
      <c r="AE200" s="76"/>
      <c r="AF200" s="76"/>
      <c r="AG200" s="76"/>
      <c r="AH200" s="76"/>
      <c r="AI200" s="76"/>
      <c r="AJ200" s="76"/>
      <c r="AK200" s="76"/>
      <c r="AL200" s="76"/>
      <c r="AM200" s="76"/>
      <c r="AN200" s="76"/>
      <c r="AO200" s="76"/>
      <c r="AP200" s="76"/>
      <c r="AQ200" s="76"/>
      <c r="AR200" s="76"/>
      <c r="AS200" s="76"/>
      <c r="AT200" s="76"/>
      <c r="AU200" s="76"/>
      <c r="AV200" s="76"/>
      <c r="AW200" s="76"/>
      <c r="AX200" s="76"/>
      <c r="AY200" s="76"/>
      <c r="AZ200" s="76"/>
      <c r="BA200" s="76"/>
      <c r="BB200" s="76"/>
      <c r="BC200" s="76"/>
      <c r="BD200" s="76"/>
      <c r="BE200" s="76"/>
      <c r="BF200" s="76"/>
      <c r="BG200" s="76"/>
      <c r="BH200" s="76"/>
      <c r="BI200" s="76"/>
    </row>
    <row r="201" spans="1:61" x14ac:dyDescent="0.25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  <c r="AI201" s="76"/>
      <c r="AJ201" s="76"/>
      <c r="AK201" s="76"/>
      <c r="AL201" s="76"/>
      <c r="AM201" s="76"/>
      <c r="AN201" s="76"/>
      <c r="AO201" s="76"/>
      <c r="AP201" s="76"/>
      <c r="AQ201" s="76"/>
      <c r="AR201" s="76"/>
      <c r="AS201" s="76"/>
      <c r="AT201" s="76"/>
      <c r="AU201" s="76"/>
      <c r="AV201" s="76"/>
      <c r="AW201" s="76"/>
      <c r="AX201" s="76"/>
      <c r="AY201" s="76"/>
      <c r="AZ201" s="76"/>
      <c r="BA201" s="76"/>
      <c r="BB201" s="76"/>
      <c r="BC201" s="76"/>
      <c r="BD201" s="76"/>
      <c r="BE201" s="76"/>
      <c r="BF201" s="76"/>
      <c r="BG201" s="76"/>
      <c r="BH201" s="76"/>
      <c r="BI201" s="76"/>
    </row>
    <row r="202" spans="1:61" x14ac:dyDescent="0.25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76"/>
      <c r="AM202" s="76"/>
      <c r="AN202" s="76"/>
      <c r="AO202" s="76"/>
      <c r="AP202" s="76"/>
      <c r="AQ202" s="76"/>
      <c r="AR202" s="76"/>
      <c r="AS202" s="76"/>
      <c r="AT202" s="76"/>
      <c r="AU202" s="76"/>
      <c r="AV202" s="76"/>
      <c r="AW202" s="76"/>
      <c r="AX202" s="76"/>
      <c r="AY202" s="76"/>
      <c r="AZ202" s="76"/>
      <c r="BA202" s="76"/>
      <c r="BB202" s="76"/>
      <c r="BC202" s="76"/>
      <c r="BD202" s="76"/>
      <c r="BE202" s="76"/>
      <c r="BF202" s="76"/>
      <c r="BG202" s="76"/>
      <c r="BH202" s="76"/>
      <c r="BI202" s="76"/>
    </row>
    <row r="203" spans="1:61" x14ac:dyDescent="0.25">
      <c r="A203" s="76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  <c r="AI203" s="76"/>
      <c r="AJ203" s="76"/>
      <c r="AK203" s="76"/>
      <c r="AL203" s="76"/>
      <c r="AM203" s="76"/>
      <c r="AN203" s="76"/>
      <c r="AO203" s="76"/>
      <c r="AP203" s="76"/>
      <c r="AQ203" s="76"/>
      <c r="AR203" s="76"/>
      <c r="AS203" s="76"/>
      <c r="AT203" s="76"/>
      <c r="AU203" s="76"/>
      <c r="AV203" s="76"/>
      <c r="AW203" s="76"/>
      <c r="AX203" s="76"/>
      <c r="AY203" s="76"/>
      <c r="AZ203" s="76"/>
      <c r="BA203" s="76"/>
      <c r="BB203" s="76"/>
      <c r="BC203" s="76"/>
      <c r="BD203" s="76"/>
      <c r="BE203" s="76"/>
      <c r="BF203" s="76"/>
      <c r="BG203" s="76"/>
      <c r="BH203" s="76"/>
      <c r="BI203" s="76"/>
    </row>
    <row r="204" spans="1:61" x14ac:dyDescent="0.25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  <c r="AI204" s="76"/>
      <c r="AJ204" s="76"/>
      <c r="AK204" s="76"/>
      <c r="AL204" s="76"/>
      <c r="AM204" s="76"/>
      <c r="AN204" s="76"/>
      <c r="AO204" s="76"/>
      <c r="AP204" s="76"/>
      <c r="AQ204" s="76"/>
      <c r="AR204" s="76"/>
      <c r="AS204" s="76"/>
      <c r="AT204" s="76"/>
      <c r="AU204" s="76"/>
      <c r="AV204" s="76"/>
      <c r="AW204" s="76"/>
      <c r="AX204" s="76"/>
      <c r="AY204" s="76"/>
      <c r="AZ204" s="76"/>
      <c r="BA204" s="76"/>
      <c r="BB204" s="76"/>
      <c r="BC204" s="76"/>
      <c r="BD204" s="76"/>
      <c r="BE204" s="76"/>
      <c r="BF204" s="76"/>
      <c r="BG204" s="76"/>
      <c r="BH204" s="76"/>
      <c r="BI204" s="76"/>
    </row>
    <row r="205" spans="1:61" x14ac:dyDescent="0.25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  <c r="AH205" s="76"/>
      <c r="AI205" s="76"/>
      <c r="AJ205" s="76"/>
      <c r="AK205" s="76"/>
      <c r="AL205" s="76"/>
      <c r="AM205" s="76"/>
      <c r="AN205" s="76"/>
      <c r="AO205" s="76"/>
      <c r="AP205" s="76"/>
      <c r="AQ205" s="76"/>
      <c r="AR205" s="76"/>
      <c r="AS205" s="76"/>
      <c r="AT205" s="76"/>
      <c r="AU205" s="76"/>
      <c r="AV205" s="76"/>
      <c r="AW205" s="76"/>
      <c r="AX205" s="76"/>
      <c r="AY205" s="76"/>
      <c r="AZ205" s="76"/>
      <c r="BA205" s="76"/>
      <c r="BB205" s="76"/>
      <c r="BC205" s="76"/>
      <c r="BD205" s="76"/>
      <c r="BE205" s="76"/>
      <c r="BF205" s="76"/>
      <c r="BG205" s="76"/>
      <c r="BH205" s="76"/>
      <c r="BI205" s="76"/>
    </row>
    <row r="206" spans="1:61" x14ac:dyDescent="0.25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I206" s="76"/>
      <c r="AJ206" s="76"/>
      <c r="AK206" s="76"/>
      <c r="AL206" s="76"/>
      <c r="AM206" s="76"/>
      <c r="AN206" s="76"/>
      <c r="AO206" s="76"/>
      <c r="AP206" s="76"/>
      <c r="AQ206" s="76"/>
      <c r="AR206" s="76"/>
      <c r="AS206" s="76"/>
      <c r="AT206" s="76"/>
      <c r="AU206" s="76"/>
      <c r="AV206" s="76"/>
      <c r="AW206" s="76"/>
      <c r="AX206" s="76"/>
      <c r="AY206" s="76"/>
      <c r="AZ206" s="76"/>
      <c r="BA206" s="76"/>
      <c r="BB206" s="76"/>
      <c r="BC206" s="76"/>
      <c r="BD206" s="76"/>
      <c r="BE206" s="76"/>
      <c r="BF206" s="76"/>
      <c r="BG206" s="76"/>
      <c r="BH206" s="76"/>
      <c r="BI206" s="76"/>
    </row>
    <row r="207" spans="1:61" x14ac:dyDescent="0.25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76"/>
      <c r="AM207" s="76"/>
      <c r="AN207" s="76"/>
      <c r="AO207" s="76"/>
      <c r="AP207" s="76"/>
      <c r="AQ207" s="76"/>
      <c r="AR207" s="76"/>
      <c r="AS207" s="76"/>
      <c r="AT207" s="76"/>
      <c r="AU207" s="76"/>
      <c r="AV207" s="76"/>
      <c r="AW207" s="76"/>
      <c r="AX207" s="76"/>
      <c r="AY207" s="76"/>
      <c r="AZ207" s="76"/>
      <c r="BA207" s="76"/>
      <c r="BB207" s="76"/>
      <c r="BC207" s="76"/>
      <c r="BD207" s="76"/>
      <c r="BE207" s="76"/>
      <c r="BF207" s="76"/>
      <c r="BG207" s="76"/>
      <c r="BH207" s="76"/>
      <c r="BI207" s="76"/>
    </row>
    <row r="208" spans="1:61" x14ac:dyDescent="0.25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  <c r="AB208" s="76"/>
      <c r="AC208" s="76"/>
      <c r="AD208" s="76"/>
      <c r="AE208" s="76"/>
      <c r="AF208" s="76"/>
      <c r="AG208" s="76"/>
      <c r="AH208" s="76"/>
      <c r="AI208" s="76"/>
      <c r="AJ208" s="76"/>
      <c r="AK208" s="76"/>
      <c r="AL208" s="76"/>
      <c r="AM208" s="76"/>
      <c r="AN208" s="76"/>
      <c r="AO208" s="76"/>
      <c r="AP208" s="76"/>
      <c r="AQ208" s="76"/>
      <c r="AR208" s="76"/>
      <c r="AS208" s="76"/>
      <c r="AT208" s="76"/>
      <c r="AU208" s="76"/>
      <c r="AV208" s="76"/>
      <c r="AW208" s="76"/>
      <c r="AX208" s="76"/>
      <c r="AY208" s="76"/>
      <c r="AZ208" s="76"/>
      <c r="BA208" s="76"/>
      <c r="BB208" s="76"/>
      <c r="BC208" s="76"/>
      <c r="BD208" s="76"/>
      <c r="BE208" s="76"/>
      <c r="BF208" s="76"/>
      <c r="BG208" s="76"/>
      <c r="BH208" s="76"/>
      <c r="BI208" s="76"/>
    </row>
    <row r="209" spans="1:61" x14ac:dyDescent="0.25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  <c r="AI209" s="76"/>
      <c r="AJ209" s="76"/>
      <c r="AK209" s="76"/>
      <c r="AL209" s="76"/>
      <c r="AM209" s="76"/>
      <c r="AN209" s="76"/>
      <c r="AO209" s="76"/>
      <c r="AP209" s="76"/>
      <c r="AQ209" s="76"/>
      <c r="AR209" s="76"/>
      <c r="AS209" s="76"/>
      <c r="AT209" s="76"/>
      <c r="AU209" s="76"/>
      <c r="AV209" s="76"/>
      <c r="AW209" s="76"/>
      <c r="AX209" s="76"/>
      <c r="AY209" s="76"/>
      <c r="AZ209" s="76"/>
      <c r="BA209" s="76"/>
      <c r="BB209" s="76"/>
      <c r="BC209" s="76"/>
      <c r="BD209" s="76"/>
      <c r="BE209" s="76"/>
      <c r="BF209" s="76"/>
      <c r="BG209" s="76"/>
      <c r="BH209" s="76"/>
      <c r="BI209" s="76"/>
    </row>
    <row r="210" spans="1:61" x14ac:dyDescent="0.25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  <c r="AH210" s="76"/>
      <c r="AI210" s="76"/>
      <c r="AJ210" s="76"/>
      <c r="AK210" s="76"/>
      <c r="AL210" s="76"/>
      <c r="AM210" s="76"/>
      <c r="AN210" s="76"/>
      <c r="AO210" s="76"/>
      <c r="AP210" s="76"/>
      <c r="AQ210" s="76"/>
      <c r="AR210" s="76"/>
      <c r="AS210" s="76"/>
      <c r="AT210" s="76"/>
      <c r="AU210" s="76"/>
      <c r="AV210" s="76"/>
      <c r="AW210" s="76"/>
      <c r="AX210" s="76"/>
      <c r="AY210" s="76"/>
      <c r="AZ210" s="76"/>
      <c r="BA210" s="76"/>
      <c r="BB210" s="76"/>
      <c r="BC210" s="76"/>
      <c r="BD210" s="76"/>
      <c r="BE210" s="76"/>
      <c r="BF210" s="76"/>
      <c r="BG210" s="76"/>
      <c r="BH210" s="76"/>
      <c r="BI210" s="76"/>
    </row>
    <row r="211" spans="1:61" x14ac:dyDescent="0.25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  <c r="AB211" s="76"/>
      <c r="AC211" s="76"/>
      <c r="AD211" s="76"/>
      <c r="AE211" s="76"/>
      <c r="AF211" s="76"/>
      <c r="AG211" s="76"/>
      <c r="AH211" s="76"/>
      <c r="AI211" s="76"/>
      <c r="AJ211" s="76"/>
      <c r="AK211" s="76"/>
      <c r="AL211" s="76"/>
      <c r="AM211" s="76"/>
      <c r="AN211" s="76"/>
      <c r="AO211" s="76"/>
      <c r="AP211" s="76"/>
      <c r="AQ211" s="76"/>
      <c r="AR211" s="76"/>
      <c r="AS211" s="76"/>
      <c r="AT211" s="76"/>
      <c r="AU211" s="76"/>
      <c r="AV211" s="76"/>
      <c r="AW211" s="76"/>
      <c r="AX211" s="76"/>
      <c r="AY211" s="76"/>
      <c r="AZ211" s="76"/>
      <c r="BA211" s="76"/>
      <c r="BB211" s="76"/>
      <c r="BC211" s="76"/>
      <c r="BD211" s="76"/>
      <c r="BE211" s="76"/>
      <c r="BF211" s="76"/>
      <c r="BG211" s="76"/>
      <c r="BH211" s="76"/>
      <c r="BI211" s="76"/>
    </row>
    <row r="212" spans="1:61" x14ac:dyDescent="0.25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  <c r="AH212" s="76"/>
      <c r="AI212" s="76"/>
      <c r="AJ212" s="76"/>
      <c r="AK212" s="76"/>
      <c r="AL212" s="76"/>
      <c r="AM212" s="76"/>
      <c r="AN212" s="76"/>
      <c r="AO212" s="76"/>
      <c r="AP212" s="76"/>
      <c r="AQ212" s="76"/>
      <c r="AR212" s="76"/>
      <c r="AS212" s="76"/>
      <c r="AT212" s="76"/>
      <c r="AU212" s="76"/>
      <c r="AV212" s="76"/>
      <c r="AW212" s="76"/>
      <c r="AX212" s="76"/>
      <c r="AY212" s="76"/>
      <c r="AZ212" s="76"/>
      <c r="BA212" s="76"/>
      <c r="BB212" s="76"/>
      <c r="BC212" s="76"/>
      <c r="BD212" s="76"/>
      <c r="BE212" s="76"/>
      <c r="BF212" s="76"/>
      <c r="BG212" s="76"/>
      <c r="BH212" s="76"/>
      <c r="BI212" s="76"/>
    </row>
    <row r="213" spans="1:61" x14ac:dyDescent="0.25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  <c r="AI213" s="76"/>
      <c r="AJ213" s="76"/>
      <c r="AK213" s="76"/>
      <c r="AL213" s="76"/>
      <c r="AM213" s="76"/>
      <c r="AN213" s="76"/>
      <c r="AO213" s="76"/>
      <c r="AP213" s="76"/>
      <c r="AQ213" s="76"/>
      <c r="AR213" s="76"/>
      <c r="AS213" s="76"/>
      <c r="AT213" s="76"/>
      <c r="AU213" s="76"/>
      <c r="AV213" s="76"/>
      <c r="AW213" s="76"/>
      <c r="AX213" s="76"/>
      <c r="AY213" s="76"/>
      <c r="AZ213" s="76"/>
      <c r="BA213" s="76"/>
      <c r="BB213" s="76"/>
      <c r="BC213" s="76"/>
      <c r="BD213" s="76"/>
      <c r="BE213" s="76"/>
      <c r="BF213" s="76"/>
      <c r="BG213" s="76"/>
      <c r="BH213" s="76"/>
      <c r="BI213" s="76"/>
    </row>
    <row r="214" spans="1:61" x14ac:dyDescent="0.25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  <c r="AG214" s="76"/>
      <c r="AH214" s="76"/>
      <c r="AI214" s="76"/>
      <c r="AJ214" s="76"/>
      <c r="AK214" s="76"/>
      <c r="AL214" s="76"/>
      <c r="AM214" s="76"/>
      <c r="AN214" s="76"/>
      <c r="AO214" s="76"/>
      <c r="AP214" s="76"/>
      <c r="AQ214" s="76"/>
      <c r="AR214" s="76"/>
      <c r="AS214" s="76"/>
      <c r="AT214" s="76"/>
      <c r="AU214" s="76"/>
      <c r="AV214" s="76"/>
      <c r="AW214" s="76"/>
      <c r="AX214" s="76"/>
      <c r="AY214" s="76"/>
      <c r="AZ214" s="76"/>
      <c r="BA214" s="76"/>
      <c r="BB214" s="76"/>
      <c r="BC214" s="76"/>
      <c r="BD214" s="76"/>
      <c r="BE214" s="76"/>
      <c r="BF214" s="76"/>
      <c r="BG214" s="76"/>
      <c r="BH214" s="76"/>
      <c r="BI214" s="76"/>
    </row>
    <row r="215" spans="1:61" x14ac:dyDescent="0.25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I215" s="76"/>
      <c r="AJ215" s="76"/>
      <c r="AK215" s="76"/>
      <c r="AL215" s="76"/>
      <c r="AM215" s="76"/>
      <c r="AN215" s="76"/>
      <c r="AO215" s="76"/>
      <c r="AP215" s="76"/>
      <c r="AQ215" s="76"/>
      <c r="AR215" s="76"/>
      <c r="AS215" s="76"/>
      <c r="AT215" s="76"/>
      <c r="AU215" s="76"/>
      <c r="AV215" s="76"/>
      <c r="AW215" s="76"/>
      <c r="AX215" s="76"/>
      <c r="AY215" s="76"/>
      <c r="AZ215" s="76"/>
      <c r="BA215" s="76"/>
      <c r="BB215" s="76"/>
      <c r="BC215" s="76"/>
      <c r="BD215" s="76"/>
      <c r="BE215" s="76"/>
      <c r="BF215" s="76"/>
      <c r="BG215" s="76"/>
      <c r="BH215" s="76"/>
      <c r="BI215" s="76"/>
    </row>
    <row r="216" spans="1:61" x14ac:dyDescent="0.25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  <c r="AB216" s="76"/>
      <c r="AC216" s="76"/>
      <c r="AD216" s="76"/>
      <c r="AE216" s="76"/>
      <c r="AF216" s="76"/>
      <c r="AG216" s="76"/>
      <c r="AH216" s="76"/>
      <c r="AI216" s="76"/>
      <c r="AJ216" s="76"/>
      <c r="AK216" s="76"/>
      <c r="AL216" s="76"/>
      <c r="AM216" s="76"/>
      <c r="AN216" s="76"/>
      <c r="AO216" s="76"/>
      <c r="AP216" s="76"/>
      <c r="AQ216" s="76"/>
      <c r="AR216" s="76"/>
      <c r="AS216" s="76"/>
      <c r="AT216" s="76"/>
      <c r="AU216" s="76"/>
      <c r="AV216" s="76"/>
      <c r="AW216" s="76"/>
      <c r="AX216" s="76"/>
      <c r="AY216" s="76"/>
      <c r="AZ216" s="76"/>
      <c r="BA216" s="76"/>
      <c r="BB216" s="76"/>
      <c r="BC216" s="76"/>
      <c r="BD216" s="76"/>
      <c r="BE216" s="76"/>
      <c r="BF216" s="76"/>
      <c r="BG216" s="76"/>
      <c r="BH216" s="76"/>
      <c r="BI216" s="76"/>
    </row>
    <row r="217" spans="1:61" x14ac:dyDescent="0.25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6"/>
      <c r="AG217" s="76"/>
      <c r="AH217" s="76"/>
      <c r="AI217" s="76"/>
      <c r="AJ217" s="76"/>
      <c r="AK217" s="76"/>
      <c r="AL217" s="76"/>
      <c r="AM217" s="76"/>
      <c r="AN217" s="76"/>
      <c r="AO217" s="76"/>
      <c r="AP217" s="76"/>
      <c r="AQ217" s="76"/>
      <c r="AR217" s="76"/>
      <c r="AS217" s="76"/>
      <c r="AT217" s="76"/>
      <c r="AU217" s="76"/>
      <c r="AV217" s="76"/>
      <c r="AW217" s="76"/>
      <c r="AX217" s="76"/>
      <c r="AY217" s="76"/>
      <c r="AZ217" s="76"/>
      <c r="BA217" s="76"/>
      <c r="BB217" s="76"/>
      <c r="BC217" s="76"/>
      <c r="BD217" s="76"/>
      <c r="BE217" s="76"/>
      <c r="BF217" s="76"/>
      <c r="BG217" s="76"/>
      <c r="BH217" s="76"/>
      <c r="BI217" s="76"/>
    </row>
    <row r="218" spans="1:61" x14ac:dyDescent="0.25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  <c r="AA218" s="76"/>
      <c r="AB218" s="76"/>
      <c r="AC218" s="76"/>
      <c r="AD218" s="76"/>
      <c r="AE218" s="76"/>
      <c r="AF218" s="76"/>
      <c r="AG218" s="76"/>
      <c r="AH218" s="76"/>
      <c r="AI218" s="76"/>
      <c r="AJ218" s="76"/>
      <c r="AK218" s="76"/>
      <c r="AL218" s="76"/>
      <c r="AM218" s="76"/>
      <c r="AN218" s="76"/>
      <c r="AO218" s="76"/>
      <c r="AP218" s="76"/>
      <c r="AQ218" s="76"/>
      <c r="AR218" s="76"/>
      <c r="AS218" s="76"/>
      <c r="AT218" s="76"/>
      <c r="AU218" s="76"/>
      <c r="AV218" s="76"/>
      <c r="AW218" s="76"/>
      <c r="AX218" s="76"/>
      <c r="AY218" s="76"/>
      <c r="AZ218" s="76"/>
      <c r="BA218" s="76"/>
      <c r="BB218" s="76"/>
      <c r="BC218" s="76"/>
      <c r="BD218" s="76"/>
      <c r="BE218" s="76"/>
      <c r="BF218" s="76"/>
      <c r="BG218" s="76"/>
      <c r="BH218" s="76"/>
      <c r="BI218" s="76"/>
    </row>
    <row r="219" spans="1:61" x14ac:dyDescent="0.25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6"/>
      <c r="AG219" s="76"/>
      <c r="AH219" s="76"/>
      <c r="AI219" s="76"/>
      <c r="AJ219" s="76"/>
      <c r="AK219" s="76"/>
      <c r="AL219" s="76"/>
      <c r="AM219" s="76"/>
      <c r="AN219" s="76"/>
      <c r="AO219" s="76"/>
      <c r="AP219" s="76"/>
      <c r="AQ219" s="76"/>
      <c r="AR219" s="76"/>
      <c r="AS219" s="76"/>
      <c r="AT219" s="76"/>
      <c r="AU219" s="76"/>
      <c r="AV219" s="76"/>
      <c r="AW219" s="76"/>
      <c r="AX219" s="76"/>
      <c r="AY219" s="76"/>
      <c r="AZ219" s="76"/>
      <c r="BA219" s="76"/>
      <c r="BB219" s="76"/>
      <c r="BC219" s="76"/>
      <c r="BD219" s="76"/>
      <c r="BE219" s="76"/>
      <c r="BF219" s="76"/>
      <c r="BG219" s="76"/>
      <c r="BH219" s="76"/>
      <c r="BI219" s="76"/>
    </row>
    <row r="220" spans="1:61" x14ac:dyDescent="0.25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  <c r="AB220" s="76"/>
      <c r="AC220" s="76"/>
      <c r="AD220" s="76"/>
      <c r="AE220" s="76"/>
      <c r="AF220" s="76"/>
      <c r="AG220" s="76"/>
      <c r="AH220" s="76"/>
      <c r="AI220" s="76"/>
      <c r="AJ220" s="76"/>
      <c r="AK220" s="76"/>
      <c r="AL220" s="76"/>
      <c r="AM220" s="76"/>
      <c r="AN220" s="76"/>
      <c r="AO220" s="76"/>
      <c r="AP220" s="76"/>
      <c r="AQ220" s="76"/>
      <c r="AR220" s="76"/>
      <c r="AS220" s="76"/>
      <c r="AT220" s="76"/>
      <c r="AU220" s="76"/>
      <c r="AV220" s="76"/>
      <c r="AW220" s="76"/>
      <c r="AX220" s="76"/>
      <c r="AY220" s="76"/>
      <c r="AZ220" s="76"/>
      <c r="BA220" s="76"/>
      <c r="BB220" s="76"/>
      <c r="BC220" s="76"/>
      <c r="BD220" s="76"/>
      <c r="BE220" s="76"/>
      <c r="BF220" s="76"/>
      <c r="BG220" s="76"/>
      <c r="BH220" s="76"/>
      <c r="BI220" s="76"/>
    </row>
    <row r="221" spans="1:61" x14ac:dyDescent="0.25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  <c r="AI221" s="76"/>
      <c r="AJ221" s="76"/>
      <c r="AK221" s="76"/>
      <c r="AL221" s="76"/>
      <c r="AM221" s="76"/>
      <c r="AN221" s="76"/>
      <c r="AO221" s="76"/>
      <c r="AP221" s="76"/>
      <c r="AQ221" s="76"/>
      <c r="AR221" s="76"/>
      <c r="AS221" s="76"/>
      <c r="AT221" s="76"/>
      <c r="AU221" s="76"/>
      <c r="AV221" s="76"/>
      <c r="AW221" s="76"/>
      <c r="AX221" s="76"/>
      <c r="AY221" s="76"/>
      <c r="AZ221" s="76"/>
      <c r="BA221" s="76"/>
      <c r="BB221" s="76"/>
      <c r="BC221" s="76"/>
      <c r="BD221" s="76"/>
      <c r="BE221" s="76"/>
      <c r="BF221" s="76"/>
      <c r="BG221" s="76"/>
      <c r="BH221" s="76"/>
      <c r="BI221" s="76"/>
    </row>
    <row r="222" spans="1:61" x14ac:dyDescent="0.25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6"/>
      <c r="AG222" s="76"/>
      <c r="AH222" s="76"/>
      <c r="AI222" s="76"/>
      <c r="AJ222" s="76"/>
      <c r="AK222" s="76"/>
      <c r="AL222" s="76"/>
      <c r="AM222" s="76"/>
      <c r="AN222" s="76"/>
      <c r="AO222" s="76"/>
      <c r="AP222" s="76"/>
      <c r="AQ222" s="76"/>
      <c r="AR222" s="76"/>
      <c r="AS222" s="76"/>
      <c r="AT222" s="76"/>
      <c r="AU222" s="76"/>
      <c r="AV222" s="76"/>
      <c r="AW222" s="76"/>
      <c r="AX222" s="76"/>
      <c r="AY222" s="76"/>
      <c r="AZ222" s="76"/>
      <c r="BA222" s="76"/>
      <c r="BB222" s="76"/>
      <c r="BC222" s="76"/>
      <c r="BD222" s="76"/>
      <c r="BE222" s="76"/>
      <c r="BF222" s="76"/>
      <c r="BG222" s="76"/>
      <c r="BH222" s="76"/>
      <c r="BI222" s="76"/>
    </row>
    <row r="223" spans="1:61" x14ac:dyDescent="0.25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  <c r="AB223" s="76"/>
      <c r="AC223" s="76"/>
      <c r="AD223" s="76"/>
      <c r="AE223" s="76"/>
      <c r="AF223" s="76"/>
      <c r="AG223" s="76"/>
      <c r="AH223" s="76"/>
      <c r="AI223" s="76"/>
      <c r="AJ223" s="76"/>
      <c r="AK223" s="76"/>
      <c r="AL223" s="76"/>
      <c r="AM223" s="76"/>
      <c r="AN223" s="76"/>
      <c r="AO223" s="76"/>
      <c r="AP223" s="76"/>
      <c r="AQ223" s="76"/>
      <c r="AR223" s="76"/>
      <c r="AS223" s="76"/>
      <c r="AT223" s="76"/>
      <c r="AU223" s="76"/>
      <c r="AV223" s="76"/>
      <c r="AW223" s="76"/>
      <c r="AX223" s="76"/>
      <c r="AY223" s="76"/>
      <c r="AZ223" s="76"/>
      <c r="BA223" s="76"/>
      <c r="BB223" s="76"/>
      <c r="BC223" s="76"/>
      <c r="BD223" s="76"/>
      <c r="BE223" s="76"/>
      <c r="BF223" s="76"/>
      <c r="BG223" s="76"/>
      <c r="BH223" s="76"/>
      <c r="BI223" s="76"/>
    </row>
    <row r="224" spans="1:61" x14ac:dyDescent="0.25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  <c r="AB224" s="76"/>
      <c r="AC224" s="76"/>
      <c r="AD224" s="76"/>
      <c r="AE224" s="76"/>
      <c r="AF224" s="76"/>
      <c r="AG224" s="76"/>
      <c r="AH224" s="76"/>
      <c r="AI224" s="76"/>
      <c r="AJ224" s="76"/>
      <c r="AK224" s="76"/>
      <c r="AL224" s="76"/>
      <c r="AM224" s="76"/>
      <c r="AN224" s="76"/>
      <c r="AO224" s="76"/>
      <c r="AP224" s="76"/>
      <c r="AQ224" s="76"/>
      <c r="AR224" s="76"/>
      <c r="AS224" s="76"/>
      <c r="AT224" s="76"/>
      <c r="AU224" s="76"/>
      <c r="AV224" s="76"/>
      <c r="AW224" s="76"/>
      <c r="AX224" s="76"/>
      <c r="AY224" s="76"/>
      <c r="AZ224" s="76"/>
      <c r="BA224" s="76"/>
      <c r="BB224" s="76"/>
      <c r="BC224" s="76"/>
      <c r="BD224" s="76"/>
      <c r="BE224" s="76"/>
      <c r="BF224" s="76"/>
      <c r="BG224" s="76"/>
      <c r="BH224" s="76"/>
      <c r="BI224" s="76"/>
    </row>
    <row r="225" spans="1:61" x14ac:dyDescent="0.25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  <c r="AA225" s="76"/>
      <c r="AB225" s="76"/>
      <c r="AC225" s="76"/>
      <c r="AD225" s="76"/>
      <c r="AE225" s="76"/>
      <c r="AF225" s="76"/>
      <c r="AG225" s="76"/>
      <c r="AH225" s="76"/>
      <c r="AI225" s="76"/>
      <c r="AJ225" s="76"/>
      <c r="AK225" s="76"/>
      <c r="AL225" s="76"/>
      <c r="AM225" s="76"/>
      <c r="AN225" s="76"/>
      <c r="AO225" s="76"/>
      <c r="AP225" s="76"/>
      <c r="AQ225" s="76"/>
      <c r="AR225" s="76"/>
      <c r="AS225" s="76"/>
      <c r="AT225" s="76"/>
      <c r="AU225" s="76"/>
      <c r="AV225" s="76"/>
      <c r="AW225" s="76"/>
      <c r="AX225" s="76"/>
      <c r="AY225" s="76"/>
      <c r="AZ225" s="76"/>
      <c r="BA225" s="76"/>
      <c r="BB225" s="76"/>
      <c r="BC225" s="76"/>
      <c r="BD225" s="76"/>
      <c r="BE225" s="76"/>
      <c r="BF225" s="76"/>
      <c r="BG225" s="76"/>
      <c r="BH225" s="76"/>
      <c r="BI225" s="76"/>
    </row>
    <row r="226" spans="1:61" x14ac:dyDescent="0.25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  <c r="AA226" s="76"/>
      <c r="AB226" s="76"/>
      <c r="AC226" s="76"/>
      <c r="AD226" s="76"/>
      <c r="AE226" s="76"/>
      <c r="AF226" s="76"/>
      <c r="AG226" s="76"/>
      <c r="AH226" s="76"/>
      <c r="AI226" s="76"/>
      <c r="AJ226" s="76"/>
      <c r="AK226" s="76"/>
      <c r="AL226" s="76"/>
      <c r="AM226" s="76"/>
      <c r="AN226" s="76"/>
      <c r="AO226" s="76"/>
      <c r="AP226" s="76"/>
      <c r="AQ226" s="76"/>
      <c r="AR226" s="76"/>
      <c r="AS226" s="76"/>
      <c r="AT226" s="76"/>
      <c r="AU226" s="76"/>
      <c r="AV226" s="76"/>
      <c r="AW226" s="76"/>
      <c r="AX226" s="76"/>
      <c r="AY226" s="76"/>
      <c r="AZ226" s="76"/>
      <c r="BA226" s="76"/>
      <c r="BB226" s="76"/>
      <c r="BC226" s="76"/>
      <c r="BD226" s="76"/>
      <c r="BE226" s="76"/>
      <c r="BF226" s="76"/>
      <c r="BG226" s="76"/>
      <c r="BH226" s="76"/>
      <c r="BI226" s="76"/>
    </row>
    <row r="227" spans="1:61" x14ac:dyDescent="0.25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  <c r="AB227" s="76"/>
      <c r="AC227" s="76"/>
      <c r="AD227" s="76"/>
      <c r="AE227" s="76"/>
      <c r="AF227" s="76"/>
      <c r="AG227" s="76"/>
      <c r="AH227" s="76"/>
      <c r="AI227" s="76"/>
      <c r="AJ227" s="76"/>
      <c r="AK227" s="76"/>
      <c r="AL227" s="76"/>
      <c r="AM227" s="76"/>
      <c r="AN227" s="76"/>
      <c r="AO227" s="76"/>
      <c r="AP227" s="76"/>
      <c r="AQ227" s="76"/>
      <c r="AR227" s="76"/>
      <c r="AS227" s="76"/>
      <c r="AT227" s="76"/>
      <c r="AU227" s="76"/>
      <c r="AV227" s="76"/>
      <c r="AW227" s="76"/>
      <c r="AX227" s="76"/>
      <c r="AY227" s="76"/>
      <c r="AZ227" s="76"/>
      <c r="BA227" s="76"/>
      <c r="BB227" s="76"/>
      <c r="BC227" s="76"/>
      <c r="BD227" s="76"/>
      <c r="BE227" s="76"/>
      <c r="BF227" s="76"/>
      <c r="BG227" s="76"/>
      <c r="BH227" s="76"/>
      <c r="BI227" s="76"/>
    </row>
    <row r="228" spans="1:61" x14ac:dyDescent="0.25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  <c r="AC228" s="76"/>
      <c r="AD228" s="76"/>
      <c r="AE228" s="76"/>
      <c r="AF228" s="76"/>
      <c r="AG228" s="76"/>
      <c r="AH228" s="76"/>
      <c r="AI228" s="76"/>
      <c r="AJ228" s="76"/>
      <c r="AK228" s="76"/>
      <c r="AL228" s="76"/>
      <c r="AM228" s="76"/>
      <c r="AN228" s="76"/>
      <c r="AO228" s="76"/>
      <c r="AP228" s="76"/>
      <c r="AQ228" s="76"/>
      <c r="AR228" s="76"/>
      <c r="AS228" s="76"/>
      <c r="AT228" s="76"/>
      <c r="AU228" s="76"/>
      <c r="AV228" s="76"/>
      <c r="AW228" s="76"/>
      <c r="AX228" s="76"/>
      <c r="AY228" s="76"/>
      <c r="AZ228" s="76"/>
      <c r="BA228" s="76"/>
      <c r="BB228" s="76"/>
      <c r="BC228" s="76"/>
      <c r="BD228" s="76"/>
      <c r="BE228" s="76"/>
      <c r="BF228" s="76"/>
      <c r="BG228" s="76"/>
      <c r="BH228" s="76"/>
      <c r="BI228" s="76"/>
    </row>
    <row r="229" spans="1:61" x14ac:dyDescent="0.25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  <c r="AB229" s="76"/>
      <c r="AC229" s="76"/>
      <c r="AD229" s="76"/>
      <c r="AE229" s="76"/>
      <c r="AF229" s="76"/>
      <c r="AG229" s="76"/>
      <c r="AH229" s="76"/>
      <c r="AI229" s="76"/>
      <c r="AJ229" s="76"/>
      <c r="AK229" s="76"/>
      <c r="AL229" s="76"/>
      <c r="AM229" s="76"/>
      <c r="AN229" s="76"/>
      <c r="AO229" s="76"/>
      <c r="AP229" s="76"/>
      <c r="AQ229" s="76"/>
      <c r="AR229" s="76"/>
      <c r="AS229" s="76"/>
      <c r="AT229" s="76"/>
      <c r="AU229" s="76"/>
      <c r="AV229" s="76"/>
      <c r="AW229" s="76"/>
      <c r="AX229" s="76"/>
      <c r="AY229" s="76"/>
      <c r="AZ229" s="76"/>
      <c r="BA229" s="76"/>
      <c r="BB229" s="76"/>
      <c r="BC229" s="76"/>
      <c r="BD229" s="76"/>
      <c r="BE229" s="76"/>
      <c r="BF229" s="76"/>
      <c r="BG229" s="76"/>
      <c r="BH229" s="76"/>
      <c r="BI229" s="76"/>
    </row>
    <row r="230" spans="1:61" x14ac:dyDescent="0.25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  <c r="AA230" s="76"/>
      <c r="AB230" s="76"/>
      <c r="AC230" s="76"/>
      <c r="AD230" s="76"/>
      <c r="AE230" s="76"/>
      <c r="AF230" s="76"/>
      <c r="AG230" s="76"/>
      <c r="AH230" s="76"/>
      <c r="AI230" s="76"/>
      <c r="AJ230" s="76"/>
      <c r="AK230" s="76"/>
      <c r="AL230" s="76"/>
      <c r="AM230" s="76"/>
      <c r="AN230" s="76"/>
      <c r="AO230" s="76"/>
      <c r="AP230" s="76"/>
      <c r="AQ230" s="76"/>
      <c r="AR230" s="76"/>
      <c r="AS230" s="76"/>
      <c r="AT230" s="76"/>
      <c r="AU230" s="76"/>
      <c r="AV230" s="76"/>
      <c r="AW230" s="76"/>
      <c r="AX230" s="76"/>
      <c r="AY230" s="76"/>
      <c r="AZ230" s="76"/>
      <c r="BA230" s="76"/>
      <c r="BB230" s="76"/>
      <c r="BC230" s="76"/>
      <c r="BD230" s="76"/>
      <c r="BE230" s="76"/>
      <c r="BF230" s="76"/>
      <c r="BG230" s="76"/>
      <c r="BH230" s="76"/>
      <c r="BI230" s="76"/>
    </row>
    <row r="231" spans="1:61" x14ac:dyDescent="0.25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  <c r="AA231" s="76"/>
      <c r="AB231" s="76"/>
      <c r="AC231" s="76"/>
      <c r="AD231" s="76"/>
      <c r="AE231" s="76"/>
      <c r="AF231" s="76"/>
      <c r="AG231" s="76"/>
      <c r="AH231" s="76"/>
      <c r="AI231" s="76"/>
      <c r="AJ231" s="76"/>
      <c r="AK231" s="76"/>
      <c r="AL231" s="76"/>
      <c r="AM231" s="76"/>
      <c r="AN231" s="76"/>
      <c r="AO231" s="76"/>
      <c r="AP231" s="76"/>
      <c r="AQ231" s="76"/>
      <c r="AR231" s="76"/>
      <c r="AS231" s="76"/>
      <c r="AT231" s="76"/>
      <c r="AU231" s="76"/>
      <c r="AV231" s="76"/>
      <c r="AW231" s="76"/>
      <c r="AX231" s="76"/>
      <c r="AY231" s="76"/>
      <c r="AZ231" s="76"/>
      <c r="BA231" s="76"/>
      <c r="BB231" s="76"/>
      <c r="BC231" s="76"/>
      <c r="BD231" s="76"/>
      <c r="BE231" s="76"/>
      <c r="BF231" s="76"/>
      <c r="BG231" s="76"/>
      <c r="BH231" s="76"/>
      <c r="BI231" s="76"/>
    </row>
    <row r="232" spans="1:61" x14ac:dyDescent="0.25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  <c r="AA232" s="76"/>
      <c r="AB232" s="76"/>
      <c r="AC232" s="76"/>
      <c r="AD232" s="76"/>
      <c r="AE232" s="76"/>
      <c r="AF232" s="76"/>
      <c r="AG232" s="76"/>
      <c r="AH232" s="76"/>
      <c r="AI232" s="76"/>
      <c r="AJ232" s="76"/>
      <c r="AK232" s="76"/>
      <c r="AL232" s="76"/>
      <c r="AM232" s="76"/>
      <c r="AN232" s="76"/>
      <c r="AO232" s="76"/>
      <c r="AP232" s="76"/>
      <c r="AQ232" s="76"/>
      <c r="AR232" s="76"/>
      <c r="AS232" s="76"/>
      <c r="AT232" s="76"/>
      <c r="AU232" s="76"/>
      <c r="AV232" s="76"/>
      <c r="AW232" s="76"/>
      <c r="AX232" s="76"/>
      <c r="AY232" s="76"/>
      <c r="AZ232" s="76"/>
      <c r="BA232" s="76"/>
      <c r="BB232" s="76"/>
      <c r="BC232" s="76"/>
      <c r="BD232" s="76"/>
      <c r="BE232" s="76"/>
      <c r="BF232" s="76"/>
      <c r="BG232" s="76"/>
      <c r="BH232" s="76"/>
      <c r="BI232" s="76"/>
    </row>
    <row r="233" spans="1:61" x14ac:dyDescent="0.25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  <c r="AA233" s="76"/>
      <c r="AB233" s="76"/>
      <c r="AC233" s="76"/>
      <c r="AD233" s="76"/>
      <c r="AE233" s="76"/>
      <c r="AF233" s="76"/>
      <c r="AG233" s="76"/>
      <c r="AH233" s="76"/>
      <c r="AI233" s="76"/>
      <c r="AJ233" s="76"/>
      <c r="AK233" s="76"/>
      <c r="AL233" s="76"/>
      <c r="AM233" s="76"/>
      <c r="AN233" s="76"/>
      <c r="AO233" s="76"/>
      <c r="AP233" s="76"/>
      <c r="AQ233" s="76"/>
      <c r="AR233" s="76"/>
      <c r="AS233" s="76"/>
      <c r="AT233" s="76"/>
      <c r="AU233" s="76"/>
      <c r="AV233" s="76"/>
      <c r="AW233" s="76"/>
      <c r="AX233" s="76"/>
      <c r="AY233" s="76"/>
      <c r="AZ233" s="76"/>
      <c r="BA233" s="76"/>
      <c r="BB233" s="76"/>
      <c r="BC233" s="76"/>
      <c r="BD233" s="76"/>
      <c r="BE233" s="76"/>
      <c r="BF233" s="76"/>
      <c r="BG233" s="76"/>
      <c r="BH233" s="76"/>
      <c r="BI233" s="76"/>
    </row>
    <row r="234" spans="1:61" x14ac:dyDescent="0.25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76"/>
      <c r="AB234" s="76"/>
      <c r="AC234" s="76"/>
      <c r="AD234" s="76"/>
      <c r="AE234" s="76"/>
      <c r="AF234" s="76"/>
      <c r="AG234" s="76"/>
      <c r="AH234" s="76"/>
      <c r="AI234" s="76"/>
      <c r="AJ234" s="76"/>
      <c r="AK234" s="76"/>
      <c r="AL234" s="76"/>
      <c r="AM234" s="76"/>
      <c r="AN234" s="76"/>
      <c r="AO234" s="76"/>
      <c r="AP234" s="76"/>
      <c r="AQ234" s="76"/>
      <c r="AR234" s="76"/>
      <c r="AS234" s="76"/>
      <c r="AT234" s="76"/>
      <c r="AU234" s="76"/>
      <c r="AV234" s="76"/>
      <c r="AW234" s="76"/>
      <c r="AX234" s="76"/>
      <c r="AY234" s="76"/>
      <c r="AZ234" s="76"/>
      <c r="BA234" s="76"/>
      <c r="BB234" s="76"/>
      <c r="BC234" s="76"/>
      <c r="BD234" s="76"/>
      <c r="BE234" s="76"/>
      <c r="BF234" s="76"/>
      <c r="BG234" s="76"/>
      <c r="BH234" s="76"/>
      <c r="BI234" s="76"/>
    </row>
    <row r="235" spans="1:61" x14ac:dyDescent="0.25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  <c r="AA235" s="76"/>
      <c r="AB235" s="76"/>
      <c r="AC235" s="76"/>
      <c r="AD235" s="76"/>
      <c r="AE235" s="76"/>
      <c r="AF235" s="76"/>
      <c r="AG235" s="76"/>
      <c r="AH235" s="76"/>
      <c r="AI235" s="76"/>
      <c r="AJ235" s="76"/>
      <c r="AK235" s="76"/>
      <c r="AL235" s="76"/>
      <c r="AM235" s="76"/>
      <c r="AN235" s="76"/>
      <c r="AO235" s="76"/>
      <c r="AP235" s="76"/>
      <c r="AQ235" s="76"/>
      <c r="AR235" s="76"/>
      <c r="AS235" s="76"/>
      <c r="AT235" s="76"/>
      <c r="AU235" s="76"/>
      <c r="AV235" s="76"/>
      <c r="AW235" s="76"/>
      <c r="AX235" s="76"/>
      <c r="AY235" s="76"/>
      <c r="AZ235" s="76"/>
      <c r="BA235" s="76"/>
      <c r="BB235" s="76"/>
      <c r="BC235" s="76"/>
      <c r="BD235" s="76"/>
      <c r="BE235" s="76"/>
      <c r="BF235" s="76"/>
      <c r="BG235" s="76"/>
      <c r="BH235" s="76"/>
      <c r="BI235" s="76"/>
    </row>
    <row r="236" spans="1:61" x14ac:dyDescent="0.25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  <c r="AA236" s="76"/>
      <c r="AB236" s="76"/>
      <c r="AC236" s="76"/>
      <c r="AD236" s="76"/>
      <c r="AE236" s="76"/>
      <c r="AF236" s="76"/>
      <c r="AG236" s="76"/>
      <c r="AH236" s="76"/>
      <c r="AI236" s="76"/>
      <c r="AJ236" s="76"/>
      <c r="AK236" s="76"/>
      <c r="AL236" s="76"/>
      <c r="AM236" s="76"/>
      <c r="AN236" s="76"/>
      <c r="AO236" s="76"/>
      <c r="AP236" s="76"/>
      <c r="AQ236" s="76"/>
      <c r="AR236" s="76"/>
      <c r="AS236" s="76"/>
      <c r="AT236" s="76"/>
      <c r="AU236" s="76"/>
      <c r="AV236" s="76"/>
      <c r="AW236" s="76"/>
      <c r="AX236" s="76"/>
      <c r="AY236" s="76"/>
      <c r="AZ236" s="76"/>
      <c r="BA236" s="76"/>
      <c r="BB236" s="76"/>
      <c r="BC236" s="76"/>
      <c r="BD236" s="76"/>
      <c r="BE236" s="76"/>
      <c r="BF236" s="76"/>
      <c r="BG236" s="76"/>
      <c r="BH236" s="76"/>
      <c r="BI236" s="76"/>
    </row>
    <row r="237" spans="1:61" x14ac:dyDescent="0.25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  <c r="AA237" s="76"/>
      <c r="AB237" s="76"/>
      <c r="AC237" s="76"/>
      <c r="AD237" s="76"/>
      <c r="AE237" s="76"/>
      <c r="AF237" s="76"/>
      <c r="AG237" s="76"/>
      <c r="AH237" s="76"/>
      <c r="AI237" s="76"/>
      <c r="AJ237" s="76"/>
      <c r="AK237" s="76"/>
      <c r="AL237" s="76"/>
      <c r="AM237" s="76"/>
      <c r="AN237" s="76"/>
      <c r="AO237" s="76"/>
      <c r="AP237" s="76"/>
      <c r="AQ237" s="76"/>
      <c r="AR237" s="76"/>
      <c r="AS237" s="76"/>
      <c r="AT237" s="76"/>
      <c r="AU237" s="76"/>
      <c r="AV237" s="76"/>
      <c r="AW237" s="76"/>
      <c r="AX237" s="76"/>
      <c r="AY237" s="76"/>
      <c r="AZ237" s="76"/>
      <c r="BA237" s="76"/>
      <c r="BB237" s="76"/>
      <c r="BC237" s="76"/>
      <c r="BD237" s="76"/>
      <c r="BE237" s="76"/>
      <c r="BF237" s="76"/>
      <c r="BG237" s="76"/>
      <c r="BH237" s="76"/>
      <c r="BI237" s="76"/>
    </row>
    <row r="238" spans="1:61" x14ac:dyDescent="0.25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  <c r="AA238" s="76"/>
      <c r="AB238" s="76"/>
      <c r="AC238" s="76"/>
      <c r="AD238" s="76"/>
      <c r="AE238" s="76"/>
      <c r="AF238" s="76"/>
      <c r="AG238" s="76"/>
      <c r="AH238" s="76"/>
      <c r="AI238" s="76"/>
      <c r="AJ238" s="76"/>
      <c r="AK238" s="76"/>
      <c r="AL238" s="76"/>
      <c r="AM238" s="76"/>
      <c r="AN238" s="76"/>
      <c r="AO238" s="76"/>
      <c r="AP238" s="76"/>
      <c r="AQ238" s="76"/>
      <c r="AR238" s="76"/>
      <c r="AS238" s="76"/>
      <c r="AT238" s="76"/>
      <c r="AU238" s="76"/>
      <c r="AV238" s="76"/>
      <c r="AW238" s="76"/>
      <c r="AX238" s="76"/>
      <c r="AY238" s="76"/>
      <c r="AZ238" s="76"/>
      <c r="BA238" s="76"/>
      <c r="BB238" s="76"/>
      <c r="BC238" s="76"/>
      <c r="BD238" s="76"/>
      <c r="BE238" s="76"/>
      <c r="BF238" s="76"/>
      <c r="BG238" s="76"/>
      <c r="BH238" s="76"/>
      <c r="BI238" s="76"/>
    </row>
    <row r="239" spans="1:61" x14ac:dyDescent="0.25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  <c r="AA239" s="76"/>
      <c r="AB239" s="76"/>
      <c r="AC239" s="76"/>
      <c r="AD239" s="76"/>
      <c r="AE239" s="76"/>
      <c r="AF239" s="76"/>
      <c r="AG239" s="76"/>
      <c r="AH239" s="76"/>
      <c r="AI239" s="76"/>
      <c r="AJ239" s="76"/>
      <c r="AK239" s="76"/>
      <c r="AL239" s="76"/>
      <c r="AM239" s="76"/>
      <c r="AN239" s="76"/>
      <c r="AO239" s="76"/>
      <c r="AP239" s="76"/>
      <c r="AQ239" s="76"/>
      <c r="AR239" s="76"/>
      <c r="AS239" s="76"/>
      <c r="AT239" s="76"/>
      <c r="AU239" s="76"/>
      <c r="AV239" s="76"/>
      <c r="AW239" s="76"/>
      <c r="AX239" s="76"/>
      <c r="AY239" s="76"/>
      <c r="AZ239" s="76"/>
      <c r="BA239" s="76"/>
      <c r="BB239" s="76"/>
      <c r="BC239" s="76"/>
      <c r="BD239" s="76"/>
      <c r="BE239" s="76"/>
      <c r="BF239" s="76"/>
      <c r="BG239" s="76"/>
      <c r="BH239" s="76"/>
      <c r="BI239" s="76"/>
    </row>
    <row r="240" spans="1:61" x14ac:dyDescent="0.25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  <c r="AA240" s="76"/>
      <c r="AB240" s="76"/>
      <c r="AC240" s="76"/>
      <c r="AD240" s="76"/>
      <c r="AE240" s="76"/>
      <c r="AF240" s="76"/>
      <c r="AG240" s="76"/>
      <c r="AH240" s="76"/>
      <c r="AI240" s="76"/>
      <c r="AJ240" s="76"/>
      <c r="AK240" s="76"/>
      <c r="AL240" s="76"/>
      <c r="AM240" s="76"/>
      <c r="AN240" s="76"/>
      <c r="AO240" s="76"/>
      <c r="AP240" s="76"/>
      <c r="AQ240" s="76"/>
      <c r="AR240" s="76"/>
      <c r="AS240" s="76"/>
      <c r="AT240" s="76"/>
      <c r="AU240" s="76"/>
      <c r="AV240" s="76"/>
      <c r="AW240" s="76"/>
      <c r="AX240" s="76"/>
      <c r="AY240" s="76"/>
      <c r="AZ240" s="76"/>
      <c r="BA240" s="76"/>
      <c r="BB240" s="76"/>
      <c r="BC240" s="76"/>
      <c r="BD240" s="76"/>
      <c r="BE240" s="76"/>
      <c r="BF240" s="76"/>
      <c r="BG240" s="76"/>
      <c r="BH240" s="76"/>
      <c r="BI240" s="76"/>
    </row>
    <row r="241" spans="1:61" x14ac:dyDescent="0.25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  <c r="AA241" s="76"/>
      <c r="AB241" s="76"/>
      <c r="AC241" s="76"/>
      <c r="AD241" s="76"/>
      <c r="AE241" s="76"/>
      <c r="AF241" s="76"/>
      <c r="AG241" s="76"/>
      <c r="AH241" s="76"/>
      <c r="AI241" s="76"/>
      <c r="AJ241" s="76"/>
      <c r="AK241" s="76"/>
      <c r="AL241" s="76"/>
      <c r="AM241" s="76"/>
      <c r="AN241" s="76"/>
      <c r="AO241" s="76"/>
      <c r="AP241" s="76"/>
      <c r="AQ241" s="76"/>
      <c r="AR241" s="76"/>
      <c r="AS241" s="76"/>
      <c r="AT241" s="76"/>
      <c r="AU241" s="76"/>
      <c r="AV241" s="76"/>
      <c r="AW241" s="76"/>
      <c r="AX241" s="76"/>
      <c r="AY241" s="76"/>
      <c r="AZ241" s="76"/>
      <c r="BA241" s="76"/>
      <c r="BB241" s="76"/>
      <c r="BC241" s="76"/>
      <c r="BD241" s="76"/>
      <c r="BE241" s="76"/>
      <c r="BF241" s="76"/>
      <c r="BG241" s="76"/>
      <c r="BH241" s="76"/>
      <c r="BI241" s="76"/>
    </row>
    <row r="242" spans="1:61" x14ac:dyDescent="0.25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  <c r="AA242" s="76"/>
      <c r="AB242" s="76"/>
      <c r="AC242" s="76"/>
      <c r="AD242" s="76"/>
      <c r="AE242" s="76"/>
      <c r="AF242" s="76"/>
      <c r="AG242" s="76"/>
      <c r="AH242" s="76"/>
      <c r="AI242" s="76"/>
      <c r="AJ242" s="76"/>
      <c r="AK242" s="76"/>
      <c r="AL242" s="76"/>
      <c r="AM242" s="76"/>
      <c r="AN242" s="76"/>
      <c r="AO242" s="76"/>
      <c r="AP242" s="76"/>
      <c r="AQ242" s="76"/>
      <c r="AR242" s="76"/>
      <c r="AS242" s="76"/>
      <c r="AT242" s="76"/>
      <c r="AU242" s="76"/>
      <c r="AV242" s="76"/>
      <c r="AW242" s="76"/>
      <c r="AX242" s="76"/>
      <c r="AY242" s="76"/>
      <c r="AZ242" s="76"/>
      <c r="BA242" s="76"/>
      <c r="BB242" s="76"/>
      <c r="BC242" s="76"/>
      <c r="BD242" s="76"/>
      <c r="BE242" s="76"/>
      <c r="BF242" s="76"/>
      <c r="BG242" s="76"/>
      <c r="BH242" s="76"/>
      <c r="BI242" s="76"/>
    </row>
    <row r="243" spans="1:61" x14ac:dyDescent="0.25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  <c r="AA243" s="76"/>
      <c r="AB243" s="76"/>
      <c r="AC243" s="76"/>
      <c r="AD243" s="76"/>
      <c r="AE243" s="76"/>
      <c r="AF243" s="76"/>
      <c r="AG243" s="76"/>
      <c r="AH243" s="76"/>
      <c r="AI243" s="76"/>
      <c r="AJ243" s="76"/>
      <c r="AK243" s="76"/>
      <c r="AL243" s="76"/>
      <c r="AM243" s="76"/>
      <c r="AN243" s="76"/>
      <c r="AO243" s="76"/>
      <c r="AP243" s="76"/>
      <c r="AQ243" s="76"/>
      <c r="AR243" s="76"/>
      <c r="AS243" s="76"/>
      <c r="AT243" s="76"/>
      <c r="AU243" s="76"/>
      <c r="AV243" s="76"/>
      <c r="AW243" s="76"/>
      <c r="AX243" s="76"/>
      <c r="AY243" s="76"/>
      <c r="AZ243" s="76"/>
      <c r="BA243" s="76"/>
      <c r="BB243" s="76"/>
      <c r="BC243" s="76"/>
      <c r="BD243" s="76"/>
      <c r="BE243" s="76"/>
      <c r="BF243" s="76"/>
      <c r="BG243" s="76"/>
      <c r="BH243" s="76"/>
      <c r="BI243" s="76"/>
    </row>
    <row r="244" spans="1:61" x14ac:dyDescent="0.25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  <c r="AA244" s="76"/>
      <c r="AB244" s="76"/>
      <c r="AC244" s="76"/>
      <c r="AD244" s="76"/>
      <c r="AE244" s="76"/>
      <c r="AF244" s="76"/>
      <c r="AG244" s="76"/>
      <c r="AH244" s="76"/>
      <c r="AI244" s="76"/>
      <c r="AJ244" s="76"/>
      <c r="AK244" s="76"/>
      <c r="AL244" s="76"/>
      <c r="AM244" s="76"/>
      <c r="AN244" s="76"/>
      <c r="AO244" s="76"/>
      <c r="AP244" s="76"/>
      <c r="AQ244" s="76"/>
      <c r="AR244" s="76"/>
      <c r="AS244" s="76"/>
      <c r="AT244" s="76"/>
      <c r="AU244" s="76"/>
      <c r="AV244" s="76"/>
      <c r="AW244" s="76"/>
      <c r="AX244" s="76"/>
      <c r="AY244" s="76"/>
      <c r="AZ244" s="76"/>
      <c r="BA244" s="76"/>
      <c r="BB244" s="76"/>
      <c r="BC244" s="76"/>
      <c r="BD244" s="76"/>
      <c r="BE244" s="76"/>
      <c r="BF244" s="76"/>
      <c r="BG244" s="76"/>
      <c r="BH244" s="76"/>
      <c r="BI244" s="76"/>
    </row>
    <row r="245" spans="1:61" x14ac:dyDescent="0.25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  <c r="AA245" s="76"/>
      <c r="AB245" s="76"/>
      <c r="AC245" s="76"/>
      <c r="AD245" s="76"/>
      <c r="AE245" s="76"/>
      <c r="AF245" s="76"/>
      <c r="AG245" s="76"/>
      <c r="AH245" s="76"/>
      <c r="AI245" s="76"/>
      <c r="AJ245" s="76"/>
      <c r="AK245" s="76"/>
      <c r="AL245" s="76"/>
      <c r="AM245" s="76"/>
      <c r="AN245" s="76"/>
      <c r="AO245" s="76"/>
      <c r="AP245" s="76"/>
      <c r="AQ245" s="76"/>
      <c r="AR245" s="76"/>
      <c r="AS245" s="76"/>
      <c r="AT245" s="76"/>
      <c r="AU245" s="76"/>
      <c r="AV245" s="76"/>
      <c r="AW245" s="76"/>
      <c r="AX245" s="76"/>
      <c r="AY245" s="76"/>
      <c r="AZ245" s="76"/>
      <c r="BA245" s="76"/>
      <c r="BB245" s="76"/>
      <c r="BC245" s="76"/>
      <c r="BD245" s="76"/>
      <c r="BE245" s="76"/>
      <c r="BF245" s="76"/>
      <c r="BG245" s="76"/>
      <c r="BH245" s="76"/>
      <c r="BI245" s="76"/>
    </row>
    <row r="246" spans="1:61" x14ac:dyDescent="0.25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  <c r="AA246" s="76"/>
      <c r="AB246" s="76"/>
      <c r="AC246" s="76"/>
      <c r="AD246" s="76"/>
      <c r="AE246" s="76"/>
      <c r="AF246" s="76"/>
      <c r="AG246" s="76"/>
      <c r="AH246" s="76"/>
      <c r="AI246" s="76"/>
      <c r="AJ246" s="76"/>
      <c r="AK246" s="76"/>
      <c r="AL246" s="76"/>
      <c r="AM246" s="76"/>
      <c r="AN246" s="76"/>
      <c r="AO246" s="76"/>
      <c r="AP246" s="76"/>
      <c r="AQ246" s="76"/>
      <c r="AR246" s="76"/>
      <c r="AS246" s="76"/>
      <c r="AT246" s="76"/>
      <c r="AU246" s="76"/>
      <c r="AV246" s="76"/>
      <c r="AW246" s="76"/>
      <c r="AX246" s="76"/>
      <c r="AY246" s="76"/>
      <c r="AZ246" s="76"/>
      <c r="BA246" s="76"/>
      <c r="BB246" s="76"/>
      <c r="BC246" s="76"/>
      <c r="BD246" s="76"/>
      <c r="BE246" s="76"/>
      <c r="BF246" s="76"/>
      <c r="BG246" s="76"/>
      <c r="BH246" s="76"/>
      <c r="BI246" s="76"/>
    </row>
    <row r="247" spans="1:61" x14ac:dyDescent="0.25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  <c r="AA247" s="76"/>
      <c r="AB247" s="76"/>
      <c r="AC247" s="76"/>
      <c r="AD247" s="76"/>
      <c r="AE247" s="76"/>
      <c r="AF247" s="76"/>
      <c r="AG247" s="76"/>
      <c r="AH247" s="76"/>
      <c r="AI247" s="76"/>
      <c r="AJ247" s="76"/>
      <c r="AK247" s="76"/>
      <c r="AL247" s="76"/>
      <c r="AM247" s="76"/>
      <c r="AN247" s="76"/>
      <c r="AO247" s="76"/>
      <c r="AP247" s="76"/>
      <c r="AQ247" s="76"/>
      <c r="AR247" s="76"/>
      <c r="AS247" s="76"/>
      <c r="AT247" s="76"/>
      <c r="AU247" s="76"/>
      <c r="AV247" s="76"/>
      <c r="AW247" s="76"/>
      <c r="AX247" s="76"/>
      <c r="AY247" s="76"/>
      <c r="AZ247" s="76"/>
      <c r="BA247" s="76"/>
      <c r="BB247" s="76"/>
      <c r="BC247" s="76"/>
      <c r="BD247" s="76"/>
      <c r="BE247" s="76"/>
      <c r="BF247" s="76"/>
      <c r="BG247" s="76"/>
      <c r="BH247" s="76"/>
      <c r="BI247" s="76"/>
    </row>
    <row r="248" spans="1:61" x14ac:dyDescent="0.25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  <c r="AA248" s="76"/>
      <c r="AB248" s="76"/>
      <c r="AC248" s="76"/>
      <c r="AD248" s="76"/>
      <c r="AE248" s="76"/>
      <c r="AF248" s="76"/>
      <c r="AG248" s="76"/>
      <c r="AH248" s="76"/>
      <c r="AI248" s="76"/>
      <c r="AJ248" s="76"/>
      <c r="AK248" s="76"/>
      <c r="AL248" s="76"/>
      <c r="AM248" s="76"/>
      <c r="AN248" s="76"/>
      <c r="AO248" s="76"/>
      <c r="AP248" s="76"/>
      <c r="AQ248" s="76"/>
      <c r="AR248" s="76"/>
      <c r="AS248" s="76"/>
      <c r="AT248" s="76"/>
      <c r="AU248" s="76"/>
      <c r="AV248" s="76"/>
      <c r="AW248" s="76"/>
      <c r="AX248" s="76"/>
      <c r="AY248" s="76"/>
      <c r="AZ248" s="76"/>
      <c r="BA248" s="76"/>
      <c r="BB248" s="76"/>
      <c r="BC248" s="76"/>
      <c r="BD248" s="76"/>
      <c r="BE248" s="76"/>
      <c r="BF248" s="76"/>
      <c r="BG248" s="76"/>
      <c r="BH248" s="76"/>
      <c r="BI248" s="76"/>
    </row>
    <row r="249" spans="1:61" x14ac:dyDescent="0.25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  <c r="AA249" s="76"/>
      <c r="AB249" s="76"/>
      <c r="AC249" s="76"/>
      <c r="AD249" s="76"/>
      <c r="AE249" s="76"/>
      <c r="AF249" s="76"/>
      <c r="AG249" s="76"/>
      <c r="AH249" s="76"/>
      <c r="AI249" s="76"/>
      <c r="AJ249" s="76"/>
      <c r="AK249" s="76"/>
      <c r="AL249" s="76"/>
      <c r="AM249" s="76"/>
      <c r="AN249" s="76"/>
      <c r="AO249" s="76"/>
      <c r="AP249" s="76"/>
      <c r="AQ249" s="76"/>
      <c r="AR249" s="76"/>
      <c r="AS249" s="76"/>
      <c r="AT249" s="76"/>
      <c r="AU249" s="76"/>
      <c r="AV249" s="76"/>
      <c r="AW249" s="76"/>
      <c r="AX249" s="76"/>
      <c r="AY249" s="76"/>
      <c r="AZ249" s="76"/>
      <c r="BA249" s="76"/>
      <c r="BB249" s="76"/>
      <c r="BC249" s="76"/>
      <c r="BD249" s="76"/>
      <c r="BE249" s="76"/>
      <c r="BF249" s="76"/>
      <c r="BG249" s="76"/>
      <c r="BH249" s="76"/>
      <c r="BI249" s="76"/>
    </row>
    <row r="250" spans="1:61" x14ac:dyDescent="0.25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  <c r="AA250" s="76"/>
      <c r="AB250" s="76"/>
      <c r="AC250" s="76"/>
      <c r="AD250" s="76"/>
      <c r="AE250" s="76"/>
      <c r="AF250" s="76"/>
      <c r="AG250" s="76"/>
      <c r="AH250" s="76"/>
      <c r="AI250" s="76"/>
      <c r="AJ250" s="76"/>
      <c r="AK250" s="76"/>
      <c r="AL250" s="76"/>
      <c r="AM250" s="76"/>
      <c r="AN250" s="76"/>
      <c r="AO250" s="76"/>
      <c r="AP250" s="76"/>
      <c r="AQ250" s="76"/>
      <c r="AR250" s="76"/>
      <c r="AS250" s="76"/>
      <c r="AT250" s="76"/>
      <c r="AU250" s="76"/>
      <c r="AV250" s="76"/>
      <c r="AW250" s="76"/>
      <c r="AX250" s="76"/>
      <c r="AY250" s="76"/>
      <c r="AZ250" s="76"/>
      <c r="BA250" s="76"/>
      <c r="BB250" s="76"/>
      <c r="BC250" s="76"/>
      <c r="BD250" s="76"/>
      <c r="BE250" s="76"/>
      <c r="BF250" s="76"/>
      <c r="BG250" s="76"/>
      <c r="BH250" s="76"/>
      <c r="BI250" s="76"/>
    </row>
    <row r="251" spans="1:61" x14ac:dyDescent="0.25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  <c r="AA251" s="76"/>
      <c r="AB251" s="76"/>
      <c r="AC251" s="76"/>
      <c r="AD251" s="76"/>
      <c r="AE251" s="76"/>
      <c r="AF251" s="76"/>
      <c r="AG251" s="76"/>
      <c r="AH251" s="76"/>
      <c r="AI251" s="76"/>
      <c r="AJ251" s="76"/>
      <c r="AK251" s="76"/>
      <c r="AL251" s="76"/>
      <c r="AM251" s="76"/>
      <c r="AN251" s="76"/>
      <c r="AO251" s="76"/>
      <c r="AP251" s="76"/>
      <c r="AQ251" s="76"/>
      <c r="AR251" s="76"/>
      <c r="AS251" s="76"/>
      <c r="AT251" s="76"/>
      <c r="AU251" s="76"/>
      <c r="AV251" s="76"/>
      <c r="AW251" s="76"/>
      <c r="AX251" s="76"/>
      <c r="AY251" s="76"/>
      <c r="AZ251" s="76"/>
      <c r="BA251" s="76"/>
      <c r="BB251" s="76"/>
      <c r="BC251" s="76"/>
      <c r="BD251" s="76"/>
      <c r="BE251" s="76"/>
      <c r="BF251" s="76"/>
      <c r="BG251" s="76"/>
      <c r="BH251" s="76"/>
      <c r="BI251" s="76"/>
    </row>
    <row r="252" spans="1:61" x14ac:dyDescent="0.25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  <c r="AB252" s="76"/>
      <c r="AC252" s="76"/>
      <c r="AD252" s="76"/>
      <c r="AE252" s="76"/>
      <c r="AF252" s="76"/>
      <c r="AG252" s="76"/>
      <c r="AH252" s="76"/>
      <c r="AI252" s="76"/>
      <c r="AJ252" s="76"/>
      <c r="AK252" s="76"/>
      <c r="AL252" s="76"/>
      <c r="AM252" s="76"/>
      <c r="AN252" s="76"/>
      <c r="AO252" s="76"/>
      <c r="AP252" s="76"/>
      <c r="AQ252" s="76"/>
      <c r="AR252" s="76"/>
      <c r="AS252" s="76"/>
      <c r="AT252" s="76"/>
      <c r="AU252" s="76"/>
      <c r="AV252" s="76"/>
      <c r="AW252" s="76"/>
      <c r="AX252" s="76"/>
      <c r="AY252" s="76"/>
      <c r="AZ252" s="76"/>
      <c r="BA252" s="76"/>
      <c r="BB252" s="76"/>
      <c r="BC252" s="76"/>
      <c r="BD252" s="76"/>
      <c r="BE252" s="76"/>
      <c r="BF252" s="76"/>
      <c r="BG252" s="76"/>
      <c r="BH252" s="76"/>
      <c r="BI252" s="76"/>
    </row>
    <row r="253" spans="1:61" x14ac:dyDescent="0.25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  <c r="AA253" s="76"/>
      <c r="AB253" s="76"/>
      <c r="AC253" s="76"/>
      <c r="AD253" s="76"/>
      <c r="AE253" s="76"/>
      <c r="AF253" s="76"/>
      <c r="AG253" s="76"/>
      <c r="AH253" s="76"/>
      <c r="AI253" s="76"/>
      <c r="AJ253" s="76"/>
      <c r="AK253" s="76"/>
      <c r="AL253" s="76"/>
      <c r="AM253" s="76"/>
      <c r="AN253" s="76"/>
      <c r="AO253" s="76"/>
      <c r="AP253" s="76"/>
      <c r="AQ253" s="76"/>
      <c r="AR253" s="76"/>
      <c r="AS253" s="76"/>
      <c r="AT253" s="76"/>
      <c r="AU253" s="76"/>
      <c r="AV253" s="76"/>
      <c r="AW253" s="76"/>
      <c r="AX253" s="76"/>
      <c r="AY253" s="76"/>
      <c r="AZ253" s="76"/>
      <c r="BA253" s="76"/>
      <c r="BB253" s="76"/>
      <c r="BC253" s="76"/>
      <c r="BD253" s="76"/>
      <c r="BE253" s="76"/>
      <c r="BF253" s="76"/>
      <c r="BG253" s="76"/>
      <c r="BH253" s="76"/>
      <c r="BI253" s="76"/>
    </row>
    <row r="254" spans="1:61" x14ac:dyDescent="0.25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  <c r="AA254" s="76"/>
      <c r="AB254" s="76"/>
      <c r="AC254" s="76"/>
      <c r="AD254" s="76"/>
      <c r="AE254" s="76"/>
      <c r="AF254" s="76"/>
      <c r="AG254" s="76"/>
      <c r="AH254" s="76"/>
      <c r="AI254" s="76"/>
      <c r="AJ254" s="76"/>
      <c r="AK254" s="76"/>
      <c r="AL254" s="76"/>
      <c r="AM254" s="76"/>
      <c r="AN254" s="76"/>
      <c r="AO254" s="76"/>
      <c r="AP254" s="76"/>
      <c r="AQ254" s="76"/>
      <c r="AR254" s="76"/>
      <c r="AS254" s="76"/>
      <c r="AT254" s="76"/>
      <c r="AU254" s="76"/>
      <c r="AV254" s="76"/>
      <c r="AW254" s="76"/>
      <c r="AX254" s="76"/>
      <c r="AY254" s="76"/>
      <c r="AZ254" s="76"/>
      <c r="BA254" s="76"/>
      <c r="BB254" s="76"/>
      <c r="BC254" s="76"/>
      <c r="BD254" s="76"/>
      <c r="BE254" s="76"/>
      <c r="BF254" s="76"/>
      <c r="BG254" s="76"/>
      <c r="BH254" s="76"/>
      <c r="BI254" s="76"/>
    </row>
    <row r="255" spans="1:61" x14ac:dyDescent="0.25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  <c r="AA255" s="76"/>
      <c r="AB255" s="76"/>
      <c r="AC255" s="76"/>
      <c r="AD255" s="76"/>
      <c r="AE255" s="76"/>
      <c r="AF255" s="76"/>
      <c r="AG255" s="76"/>
      <c r="AH255" s="76"/>
      <c r="AI255" s="76"/>
      <c r="AJ255" s="76"/>
      <c r="AK255" s="76"/>
      <c r="AL255" s="76"/>
      <c r="AM255" s="76"/>
      <c r="AN255" s="76"/>
      <c r="AO255" s="76"/>
      <c r="AP255" s="76"/>
      <c r="AQ255" s="76"/>
      <c r="AR255" s="76"/>
      <c r="AS255" s="76"/>
      <c r="AT255" s="76"/>
      <c r="AU255" s="76"/>
      <c r="AV255" s="76"/>
      <c r="AW255" s="76"/>
      <c r="AX255" s="76"/>
      <c r="AY255" s="76"/>
      <c r="AZ255" s="76"/>
      <c r="BA255" s="76"/>
      <c r="BB255" s="76"/>
      <c r="BC255" s="76"/>
      <c r="BD255" s="76"/>
      <c r="BE255" s="76"/>
      <c r="BF255" s="76"/>
      <c r="BG255" s="76"/>
      <c r="BH255" s="76"/>
      <c r="BI255" s="76"/>
    </row>
    <row r="256" spans="1:61" x14ac:dyDescent="0.25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  <c r="AA256" s="76"/>
      <c r="AB256" s="76"/>
      <c r="AC256" s="76"/>
      <c r="AD256" s="76"/>
      <c r="AE256" s="76"/>
      <c r="AF256" s="76"/>
      <c r="AG256" s="76"/>
      <c r="AH256" s="76"/>
      <c r="AI256" s="76"/>
      <c r="AJ256" s="76"/>
      <c r="AK256" s="76"/>
      <c r="AL256" s="76"/>
      <c r="AM256" s="76"/>
      <c r="AN256" s="76"/>
      <c r="AO256" s="76"/>
      <c r="AP256" s="76"/>
      <c r="AQ256" s="76"/>
      <c r="AR256" s="76"/>
      <c r="AS256" s="76"/>
      <c r="AT256" s="76"/>
      <c r="AU256" s="76"/>
      <c r="AV256" s="76"/>
      <c r="AW256" s="76"/>
      <c r="AX256" s="76"/>
      <c r="AY256" s="76"/>
      <c r="AZ256" s="76"/>
      <c r="BA256" s="76"/>
      <c r="BB256" s="76"/>
      <c r="BC256" s="76"/>
      <c r="BD256" s="76"/>
      <c r="BE256" s="76"/>
      <c r="BF256" s="76"/>
      <c r="BG256" s="76"/>
      <c r="BH256" s="76"/>
      <c r="BI256" s="76"/>
    </row>
    <row r="257" spans="1:61" x14ac:dyDescent="0.25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  <c r="AA257" s="76"/>
      <c r="AB257" s="76"/>
      <c r="AC257" s="76"/>
      <c r="AD257" s="76"/>
      <c r="AE257" s="76"/>
      <c r="AF257" s="76"/>
      <c r="AG257" s="76"/>
      <c r="AH257" s="76"/>
      <c r="AI257" s="76"/>
      <c r="AJ257" s="76"/>
      <c r="AK257" s="76"/>
      <c r="AL257" s="76"/>
      <c r="AM257" s="76"/>
      <c r="AN257" s="76"/>
      <c r="AO257" s="76"/>
      <c r="AP257" s="76"/>
      <c r="AQ257" s="76"/>
      <c r="AR257" s="76"/>
      <c r="AS257" s="76"/>
      <c r="AT257" s="76"/>
      <c r="AU257" s="76"/>
      <c r="AV257" s="76"/>
      <c r="AW257" s="76"/>
      <c r="AX257" s="76"/>
      <c r="AY257" s="76"/>
      <c r="AZ257" s="76"/>
      <c r="BA257" s="76"/>
      <c r="BB257" s="76"/>
      <c r="BC257" s="76"/>
      <c r="BD257" s="76"/>
      <c r="BE257" s="76"/>
      <c r="BF257" s="76"/>
      <c r="BG257" s="76"/>
      <c r="BH257" s="76"/>
      <c r="BI257" s="76"/>
    </row>
    <row r="258" spans="1:61" x14ac:dyDescent="0.25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76"/>
      <c r="AB258" s="76"/>
      <c r="AC258" s="76"/>
      <c r="AD258" s="76"/>
      <c r="AE258" s="76"/>
      <c r="AF258" s="76"/>
      <c r="AG258" s="76"/>
      <c r="AH258" s="76"/>
      <c r="AI258" s="76"/>
      <c r="AJ258" s="76"/>
      <c r="AK258" s="76"/>
      <c r="AL258" s="76"/>
      <c r="AM258" s="76"/>
      <c r="AN258" s="76"/>
      <c r="AO258" s="76"/>
      <c r="AP258" s="76"/>
      <c r="AQ258" s="76"/>
      <c r="AR258" s="76"/>
      <c r="AS258" s="76"/>
      <c r="AT258" s="76"/>
      <c r="AU258" s="76"/>
      <c r="AV258" s="76"/>
      <c r="AW258" s="76"/>
      <c r="AX258" s="76"/>
      <c r="AY258" s="76"/>
      <c r="AZ258" s="76"/>
      <c r="BA258" s="76"/>
      <c r="BB258" s="76"/>
      <c r="BC258" s="76"/>
      <c r="BD258" s="76"/>
      <c r="BE258" s="76"/>
      <c r="BF258" s="76"/>
      <c r="BG258" s="76"/>
      <c r="BH258" s="76"/>
      <c r="BI258" s="76"/>
    </row>
    <row r="259" spans="1:61" x14ac:dyDescent="0.25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  <c r="AA259" s="76"/>
      <c r="AB259" s="76"/>
      <c r="AC259" s="76"/>
      <c r="AD259" s="76"/>
      <c r="AE259" s="76"/>
      <c r="AF259" s="76"/>
      <c r="AG259" s="76"/>
      <c r="AH259" s="76"/>
      <c r="AI259" s="76"/>
      <c r="AJ259" s="76"/>
      <c r="AK259" s="76"/>
      <c r="AL259" s="76"/>
      <c r="AM259" s="76"/>
      <c r="AN259" s="76"/>
      <c r="AO259" s="76"/>
      <c r="AP259" s="76"/>
      <c r="AQ259" s="76"/>
      <c r="AR259" s="76"/>
      <c r="AS259" s="76"/>
      <c r="AT259" s="76"/>
      <c r="AU259" s="76"/>
      <c r="AV259" s="76"/>
      <c r="AW259" s="76"/>
      <c r="AX259" s="76"/>
      <c r="AY259" s="76"/>
      <c r="AZ259" s="76"/>
      <c r="BA259" s="76"/>
      <c r="BB259" s="76"/>
      <c r="BC259" s="76"/>
      <c r="BD259" s="76"/>
      <c r="BE259" s="76"/>
      <c r="BF259" s="76"/>
      <c r="BG259" s="76"/>
      <c r="BH259" s="76"/>
      <c r="BI259" s="76"/>
    </row>
    <row r="260" spans="1:61" x14ac:dyDescent="0.25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  <c r="AA260" s="76"/>
      <c r="AB260" s="76"/>
      <c r="AC260" s="76"/>
      <c r="AD260" s="76"/>
      <c r="AE260" s="76"/>
      <c r="AF260" s="76"/>
      <c r="AG260" s="76"/>
      <c r="AH260" s="76"/>
      <c r="AI260" s="76"/>
      <c r="AJ260" s="76"/>
      <c r="AK260" s="76"/>
      <c r="AL260" s="76"/>
      <c r="AM260" s="76"/>
      <c r="AN260" s="76"/>
      <c r="AO260" s="76"/>
      <c r="AP260" s="76"/>
      <c r="AQ260" s="76"/>
      <c r="AR260" s="76"/>
      <c r="AS260" s="76"/>
      <c r="AT260" s="76"/>
      <c r="AU260" s="76"/>
      <c r="AV260" s="76"/>
      <c r="AW260" s="76"/>
      <c r="AX260" s="76"/>
      <c r="AY260" s="76"/>
      <c r="AZ260" s="76"/>
      <c r="BA260" s="76"/>
      <c r="BB260" s="76"/>
      <c r="BC260" s="76"/>
      <c r="BD260" s="76"/>
      <c r="BE260" s="76"/>
      <c r="BF260" s="76"/>
      <c r="BG260" s="76"/>
      <c r="BH260" s="76"/>
      <c r="BI260" s="76"/>
    </row>
    <row r="261" spans="1:61" x14ac:dyDescent="0.25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  <c r="AA261" s="76"/>
      <c r="AB261" s="76"/>
      <c r="AC261" s="76"/>
      <c r="AD261" s="76"/>
      <c r="AE261" s="76"/>
      <c r="AF261" s="76"/>
      <c r="AG261" s="76"/>
      <c r="AH261" s="76"/>
      <c r="AI261" s="76"/>
      <c r="AJ261" s="76"/>
      <c r="AK261" s="76"/>
      <c r="AL261" s="76"/>
      <c r="AM261" s="76"/>
      <c r="AN261" s="76"/>
      <c r="AO261" s="76"/>
      <c r="AP261" s="76"/>
      <c r="AQ261" s="76"/>
      <c r="AR261" s="76"/>
      <c r="AS261" s="76"/>
      <c r="AT261" s="76"/>
      <c r="AU261" s="76"/>
      <c r="AV261" s="76"/>
      <c r="AW261" s="76"/>
      <c r="AX261" s="76"/>
      <c r="AY261" s="76"/>
      <c r="AZ261" s="76"/>
      <c r="BA261" s="76"/>
      <c r="BB261" s="76"/>
      <c r="BC261" s="76"/>
      <c r="BD261" s="76"/>
      <c r="BE261" s="76"/>
      <c r="BF261" s="76"/>
      <c r="BG261" s="76"/>
      <c r="BH261" s="76"/>
      <c r="BI261" s="76"/>
    </row>
    <row r="262" spans="1:61" x14ac:dyDescent="0.25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  <c r="AA262" s="76"/>
      <c r="AB262" s="76"/>
      <c r="AC262" s="76"/>
      <c r="AD262" s="76"/>
      <c r="AE262" s="76"/>
      <c r="AF262" s="76"/>
      <c r="AG262" s="76"/>
      <c r="AH262" s="76"/>
      <c r="AI262" s="76"/>
      <c r="AJ262" s="76"/>
      <c r="AK262" s="76"/>
      <c r="AL262" s="76"/>
      <c r="AM262" s="76"/>
      <c r="AN262" s="76"/>
      <c r="AO262" s="76"/>
      <c r="AP262" s="76"/>
      <c r="AQ262" s="76"/>
      <c r="AR262" s="76"/>
      <c r="AS262" s="76"/>
      <c r="AT262" s="76"/>
      <c r="AU262" s="76"/>
      <c r="AV262" s="76"/>
      <c r="AW262" s="76"/>
      <c r="AX262" s="76"/>
      <c r="AY262" s="76"/>
      <c r="AZ262" s="76"/>
      <c r="BA262" s="76"/>
      <c r="BB262" s="76"/>
      <c r="BC262" s="76"/>
      <c r="BD262" s="76"/>
      <c r="BE262" s="76"/>
      <c r="BF262" s="76"/>
      <c r="BG262" s="76"/>
      <c r="BH262" s="76"/>
      <c r="BI262" s="76"/>
    </row>
    <row r="263" spans="1:61" x14ac:dyDescent="0.25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  <c r="AA263" s="76"/>
      <c r="AB263" s="76"/>
      <c r="AC263" s="76"/>
      <c r="AD263" s="76"/>
      <c r="AE263" s="76"/>
      <c r="AF263" s="76"/>
      <c r="AG263" s="76"/>
      <c r="AH263" s="76"/>
      <c r="AI263" s="76"/>
      <c r="AJ263" s="76"/>
      <c r="AK263" s="76"/>
      <c r="AL263" s="76"/>
      <c r="AM263" s="76"/>
      <c r="AN263" s="76"/>
      <c r="AO263" s="76"/>
      <c r="AP263" s="76"/>
      <c r="AQ263" s="76"/>
      <c r="AR263" s="76"/>
      <c r="AS263" s="76"/>
      <c r="AT263" s="76"/>
      <c r="AU263" s="76"/>
      <c r="AV263" s="76"/>
      <c r="AW263" s="76"/>
      <c r="AX263" s="76"/>
      <c r="AY263" s="76"/>
      <c r="AZ263" s="76"/>
      <c r="BA263" s="76"/>
      <c r="BB263" s="76"/>
      <c r="BC263" s="76"/>
      <c r="BD263" s="76"/>
      <c r="BE263" s="76"/>
      <c r="BF263" s="76"/>
      <c r="BG263" s="76"/>
      <c r="BH263" s="76"/>
      <c r="BI263" s="76"/>
    </row>
    <row r="264" spans="1:61" x14ac:dyDescent="0.25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  <c r="AA264" s="76"/>
      <c r="AB264" s="76"/>
      <c r="AC264" s="76"/>
      <c r="AD264" s="76"/>
      <c r="AE264" s="76"/>
      <c r="AF264" s="76"/>
      <c r="AG264" s="76"/>
      <c r="AH264" s="76"/>
      <c r="AI264" s="76"/>
      <c r="AJ264" s="76"/>
      <c r="AK264" s="76"/>
      <c r="AL264" s="76"/>
      <c r="AM264" s="76"/>
      <c r="AN264" s="76"/>
      <c r="AO264" s="76"/>
      <c r="AP264" s="76"/>
      <c r="AQ264" s="76"/>
      <c r="AR264" s="76"/>
      <c r="AS264" s="76"/>
      <c r="AT264" s="76"/>
      <c r="AU264" s="76"/>
      <c r="AV264" s="76"/>
      <c r="AW264" s="76"/>
      <c r="AX264" s="76"/>
      <c r="AY264" s="76"/>
      <c r="AZ264" s="76"/>
      <c r="BA264" s="76"/>
      <c r="BB264" s="76"/>
      <c r="BC264" s="76"/>
      <c r="BD264" s="76"/>
      <c r="BE264" s="76"/>
      <c r="BF264" s="76"/>
      <c r="BG264" s="76"/>
      <c r="BH264" s="76"/>
      <c r="BI264" s="76"/>
    </row>
    <row r="265" spans="1:61" x14ac:dyDescent="0.25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  <c r="AA265" s="76"/>
      <c r="AB265" s="76"/>
      <c r="AC265" s="76"/>
      <c r="AD265" s="76"/>
      <c r="AE265" s="76"/>
      <c r="AF265" s="76"/>
      <c r="AG265" s="76"/>
      <c r="AH265" s="76"/>
      <c r="AI265" s="76"/>
      <c r="AJ265" s="76"/>
      <c r="AK265" s="76"/>
      <c r="AL265" s="76"/>
      <c r="AM265" s="76"/>
      <c r="AN265" s="76"/>
      <c r="AO265" s="76"/>
      <c r="AP265" s="76"/>
      <c r="AQ265" s="76"/>
      <c r="AR265" s="76"/>
      <c r="AS265" s="76"/>
      <c r="AT265" s="76"/>
      <c r="AU265" s="76"/>
      <c r="AV265" s="76"/>
      <c r="AW265" s="76"/>
      <c r="AX265" s="76"/>
      <c r="AY265" s="76"/>
      <c r="AZ265" s="76"/>
      <c r="BA265" s="76"/>
      <c r="BB265" s="76"/>
      <c r="BC265" s="76"/>
      <c r="BD265" s="76"/>
      <c r="BE265" s="76"/>
      <c r="BF265" s="76"/>
      <c r="BG265" s="76"/>
      <c r="BH265" s="76"/>
      <c r="BI265" s="76"/>
    </row>
    <row r="266" spans="1:61" x14ac:dyDescent="0.25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  <c r="AA266" s="76"/>
      <c r="AB266" s="76"/>
      <c r="AC266" s="76"/>
      <c r="AD266" s="76"/>
      <c r="AE266" s="76"/>
      <c r="AF266" s="76"/>
      <c r="AG266" s="76"/>
      <c r="AH266" s="76"/>
      <c r="AI266" s="76"/>
      <c r="AJ266" s="76"/>
      <c r="AK266" s="76"/>
      <c r="AL266" s="76"/>
      <c r="AM266" s="76"/>
      <c r="AN266" s="76"/>
      <c r="AO266" s="76"/>
      <c r="AP266" s="76"/>
      <c r="AQ266" s="76"/>
      <c r="AR266" s="76"/>
      <c r="AS266" s="76"/>
      <c r="AT266" s="76"/>
      <c r="AU266" s="76"/>
      <c r="AV266" s="76"/>
      <c r="AW266" s="76"/>
      <c r="AX266" s="76"/>
      <c r="AY266" s="76"/>
      <c r="AZ266" s="76"/>
      <c r="BA266" s="76"/>
      <c r="BB266" s="76"/>
      <c r="BC266" s="76"/>
      <c r="BD266" s="76"/>
      <c r="BE266" s="76"/>
      <c r="BF266" s="76"/>
      <c r="BG266" s="76"/>
      <c r="BH266" s="76"/>
      <c r="BI266" s="76"/>
    </row>
    <row r="267" spans="1:61" x14ac:dyDescent="0.25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  <c r="AA267" s="76"/>
      <c r="AB267" s="76"/>
      <c r="AC267" s="76"/>
      <c r="AD267" s="76"/>
      <c r="AE267" s="76"/>
      <c r="AF267" s="76"/>
      <c r="AG267" s="76"/>
      <c r="AH267" s="76"/>
      <c r="AI267" s="76"/>
      <c r="AJ267" s="76"/>
      <c r="AK267" s="76"/>
      <c r="AL267" s="76"/>
      <c r="AM267" s="76"/>
      <c r="AN267" s="76"/>
      <c r="AO267" s="76"/>
      <c r="AP267" s="76"/>
      <c r="AQ267" s="76"/>
      <c r="AR267" s="76"/>
      <c r="AS267" s="76"/>
      <c r="AT267" s="76"/>
      <c r="AU267" s="76"/>
      <c r="AV267" s="76"/>
      <c r="AW267" s="76"/>
      <c r="AX267" s="76"/>
      <c r="AY267" s="76"/>
      <c r="AZ267" s="76"/>
      <c r="BA267" s="76"/>
      <c r="BB267" s="76"/>
      <c r="BC267" s="76"/>
      <c r="BD267" s="76"/>
      <c r="BE267" s="76"/>
      <c r="BF267" s="76"/>
      <c r="BG267" s="76"/>
      <c r="BH267" s="76"/>
      <c r="BI267" s="76"/>
    </row>
    <row r="268" spans="1:61" x14ac:dyDescent="0.25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  <c r="AA268" s="76"/>
      <c r="AB268" s="76"/>
      <c r="AC268" s="76"/>
      <c r="AD268" s="76"/>
      <c r="AE268" s="76"/>
      <c r="AF268" s="76"/>
      <c r="AG268" s="76"/>
      <c r="AH268" s="76"/>
      <c r="AI268" s="76"/>
      <c r="AJ268" s="76"/>
      <c r="AK268" s="76"/>
      <c r="AL268" s="76"/>
      <c r="AM268" s="76"/>
      <c r="AN268" s="76"/>
      <c r="AO268" s="76"/>
      <c r="AP268" s="76"/>
      <c r="AQ268" s="76"/>
      <c r="AR268" s="76"/>
      <c r="AS268" s="76"/>
      <c r="AT268" s="76"/>
      <c r="AU268" s="76"/>
      <c r="AV268" s="76"/>
      <c r="AW268" s="76"/>
      <c r="AX268" s="76"/>
      <c r="AY268" s="76"/>
      <c r="AZ268" s="76"/>
      <c r="BA268" s="76"/>
      <c r="BB268" s="76"/>
      <c r="BC268" s="76"/>
      <c r="BD268" s="76"/>
      <c r="BE268" s="76"/>
      <c r="BF268" s="76"/>
      <c r="BG268" s="76"/>
      <c r="BH268" s="76"/>
      <c r="BI268" s="76"/>
    </row>
    <row r="269" spans="1:61" x14ac:dyDescent="0.25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  <c r="AA269" s="76"/>
      <c r="AB269" s="76"/>
      <c r="AC269" s="76"/>
      <c r="AD269" s="76"/>
      <c r="AE269" s="76"/>
      <c r="AF269" s="76"/>
      <c r="AG269" s="76"/>
      <c r="AH269" s="76"/>
      <c r="AI269" s="76"/>
      <c r="AJ269" s="76"/>
      <c r="AK269" s="76"/>
      <c r="AL269" s="76"/>
      <c r="AM269" s="76"/>
      <c r="AN269" s="76"/>
      <c r="AO269" s="76"/>
      <c r="AP269" s="76"/>
      <c r="AQ269" s="76"/>
      <c r="AR269" s="76"/>
      <c r="AS269" s="76"/>
      <c r="AT269" s="76"/>
      <c r="AU269" s="76"/>
      <c r="AV269" s="76"/>
      <c r="AW269" s="76"/>
      <c r="AX269" s="76"/>
      <c r="AY269" s="76"/>
      <c r="AZ269" s="76"/>
      <c r="BA269" s="76"/>
      <c r="BB269" s="76"/>
      <c r="BC269" s="76"/>
      <c r="BD269" s="76"/>
      <c r="BE269" s="76"/>
      <c r="BF269" s="76"/>
      <c r="BG269" s="76"/>
      <c r="BH269" s="76"/>
      <c r="BI269" s="76"/>
    </row>
    <row r="270" spans="1:61" x14ac:dyDescent="0.25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  <c r="AA270" s="76"/>
      <c r="AB270" s="76"/>
      <c r="AC270" s="76"/>
      <c r="AD270" s="76"/>
      <c r="AE270" s="76"/>
      <c r="AF270" s="76"/>
      <c r="AG270" s="76"/>
      <c r="AH270" s="76"/>
      <c r="AI270" s="76"/>
      <c r="AJ270" s="76"/>
      <c r="AK270" s="76"/>
      <c r="AL270" s="76"/>
      <c r="AM270" s="76"/>
      <c r="AN270" s="76"/>
      <c r="AO270" s="76"/>
      <c r="AP270" s="76"/>
      <c r="AQ270" s="76"/>
      <c r="AR270" s="76"/>
      <c r="AS270" s="76"/>
      <c r="AT270" s="76"/>
      <c r="AU270" s="76"/>
      <c r="AV270" s="76"/>
      <c r="AW270" s="76"/>
      <c r="AX270" s="76"/>
      <c r="AY270" s="76"/>
      <c r="AZ270" s="76"/>
      <c r="BA270" s="76"/>
      <c r="BB270" s="76"/>
      <c r="BC270" s="76"/>
      <c r="BD270" s="76"/>
      <c r="BE270" s="76"/>
      <c r="BF270" s="76"/>
      <c r="BG270" s="76"/>
      <c r="BH270" s="76"/>
      <c r="BI270" s="76"/>
    </row>
    <row r="271" spans="1:61" x14ac:dyDescent="0.25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/>
      <c r="AE271" s="76"/>
      <c r="AF271" s="76"/>
      <c r="AG271" s="76"/>
      <c r="AH271" s="76"/>
      <c r="AI271" s="76"/>
      <c r="AJ271" s="76"/>
      <c r="AK271" s="76"/>
      <c r="AL271" s="76"/>
      <c r="AM271" s="76"/>
      <c r="AN271" s="76"/>
      <c r="AO271" s="76"/>
      <c r="AP271" s="76"/>
      <c r="AQ271" s="76"/>
      <c r="AR271" s="76"/>
      <c r="AS271" s="76"/>
      <c r="AT271" s="76"/>
      <c r="AU271" s="76"/>
      <c r="AV271" s="76"/>
      <c r="AW271" s="76"/>
      <c r="AX271" s="76"/>
      <c r="AY271" s="76"/>
      <c r="AZ271" s="76"/>
      <c r="BA271" s="76"/>
      <c r="BB271" s="76"/>
      <c r="BC271" s="76"/>
      <c r="BD271" s="76"/>
      <c r="BE271" s="76"/>
      <c r="BF271" s="76"/>
      <c r="BG271" s="76"/>
      <c r="BH271" s="76"/>
      <c r="BI271" s="76"/>
    </row>
    <row r="272" spans="1:61" x14ac:dyDescent="0.25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  <c r="AA272" s="76"/>
      <c r="AB272" s="76"/>
      <c r="AC272" s="76"/>
      <c r="AD272" s="76"/>
      <c r="AE272" s="76"/>
      <c r="AF272" s="76"/>
      <c r="AG272" s="76"/>
      <c r="AH272" s="76"/>
      <c r="AI272" s="76"/>
      <c r="AJ272" s="76"/>
      <c r="AK272" s="76"/>
      <c r="AL272" s="76"/>
      <c r="AM272" s="76"/>
      <c r="AN272" s="76"/>
      <c r="AO272" s="76"/>
      <c r="AP272" s="76"/>
      <c r="AQ272" s="76"/>
      <c r="AR272" s="76"/>
      <c r="AS272" s="76"/>
      <c r="AT272" s="76"/>
      <c r="AU272" s="76"/>
      <c r="AV272" s="76"/>
      <c r="AW272" s="76"/>
      <c r="AX272" s="76"/>
      <c r="AY272" s="76"/>
      <c r="AZ272" s="76"/>
      <c r="BA272" s="76"/>
      <c r="BB272" s="76"/>
      <c r="BC272" s="76"/>
      <c r="BD272" s="76"/>
      <c r="BE272" s="76"/>
      <c r="BF272" s="76"/>
      <c r="BG272" s="76"/>
      <c r="BH272" s="76"/>
      <c r="BI272" s="76"/>
    </row>
    <row r="273" spans="1:61" x14ac:dyDescent="0.25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  <c r="AA273" s="76"/>
      <c r="AB273" s="76"/>
      <c r="AC273" s="76"/>
      <c r="AD273" s="76"/>
      <c r="AE273" s="76"/>
      <c r="AF273" s="76"/>
      <c r="AG273" s="76"/>
      <c r="AH273" s="76"/>
      <c r="AI273" s="76"/>
      <c r="AJ273" s="76"/>
      <c r="AK273" s="76"/>
      <c r="AL273" s="76"/>
      <c r="AM273" s="76"/>
      <c r="AN273" s="76"/>
      <c r="AO273" s="76"/>
      <c r="AP273" s="76"/>
      <c r="AQ273" s="76"/>
      <c r="AR273" s="76"/>
      <c r="AS273" s="76"/>
      <c r="AT273" s="76"/>
      <c r="AU273" s="76"/>
      <c r="AV273" s="76"/>
      <c r="AW273" s="76"/>
      <c r="AX273" s="76"/>
      <c r="AY273" s="76"/>
      <c r="AZ273" s="76"/>
      <c r="BA273" s="76"/>
      <c r="BB273" s="76"/>
      <c r="BC273" s="76"/>
      <c r="BD273" s="76"/>
      <c r="BE273" s="76"/>
      <c r="BF273" s="76"/>
      <c r="BG273" s="76"/>
      <c r="BH273" s="76"/>
      <c r="BI273" s="76"/>
    </row>
    <row r="274" spans="1:61" x14ac:dyDescent="0.25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  <c r="AA274" s="76"/>
      <c r="AB274" s="76"/>
      <c r="AC274" s="76"/>
      <c r="AD274" s="76"/>
      <c r="AE274" s="76"/>
      <c r="AF274" s="76"/>
      <c r="AG274" s="76"/>
      <c r="AH274" s="76"/>
      <c r="AI274" s="76"/>
      <c r="AJ274" s="76"/>
      <c r="AK274" s="76"/>
      <c r="AL274" s="76"/>
      <c r="AM274" s="76"/>
      <c r="AN274" s="76"/>
      <c r="AO274" s="76"/>
      <c r="AP274" s="76"/>
      <c r="AQ274" s="76"/>
      <c r="AR274" s="76"/>
      <c r="AS274" s="76"/>
      <c r="AT274" s="76"/>
      <c r="AU274" s="76"/>
      <c r="AV274" s="76"/>
      <c r="AW274" s="76"/>
      <c r="AX274" s="76"/>
      <c r="AY274" s="76"/>
      <c r="AZ274" s="76"/>
      <c r="BA274" s="76"/>
      <c r="BB274" s="76"/>
      <c r="BC274" s="76"/>
      <c r="BD274" s="76"/>
      <c r="BE274" s="76"/>
      <c r="BF274" s="76"/>
      <c r="BG274" s="76"/>
      <c r="BH274" s="76"/>
      <c r="BI274" s="76"/>
    </row>
    <row r="275" spans="1:61" x14ac:dyDescent="0.25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  <c r="AA275" s="76"/>
      <c r="AB275" s="76"/>
      <c r="AC275" s="76"/>
      <c r="AD275" s="76"/>
      <c r="AE275" s="76"/>
      <c r="AF275" s="76"/>
      <c r="AG275" s="76"/>
      <c r="AH275" s="76"/>
      <c r="AI275" s="76"/>
      <c r="AJ275" s="76"/>
      <c r="AK275" s="76"/>
      <c r="AL275" s="76"/>
      <c r="AM275" s="76"/>
      <c r="AN275" s="76"/>
      <c r="AO275" s="76"/>
      <c r="AP275" s="76"/>
      <c r="AQ275" s="76"/>
      <c r="AR275" s="76"/>
      <c r="AS275" s="76"/>
      <c r="AT275" s="76"/>
      <c r="AU275" s="76"/>
      <c r="AV275" s="76"/>
      <c r="AW275" s="76"/>
      <c r="AX275" s="76"/>
      <c r="AY275" s="76"/>
      <c r="AZ275" s="76"/>
      <c r="BA275" s="76"/>
      <c r="BB275" s="76"/>
      <c r="BC275" s="76"/>
      <c r="BD275" s="76"/>
      <c r="BE275" s="76"/>
      <c r="BF275" s="76"/>
      <c r="BG275" s="76"/>
      <c r="BH275" s="76"/>
      <c r="BI275" s="76"/>
    </row>
    <row r="276" spans="1:61" x14ac:dyDescent="0.25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  <c r="AA276" s="76"/>
      <c r="AB276" s="76"/>
      <c r="AC276" s="76"/>
      <c r="AD276" s="76"/>
      <c r="AE276" s="76"/>
      <c r="AF276" s="76"/>
      <c r="AG276" s="76"/>
      <c r="AH276" s="76"/>
      <c r="AI276" s="76"/>
      <c r="AJ276" s="76"/>
      <c r="AK276" s="76"/>
      <c r="AL276" s="76"/>
      <c r="AM276" s="76"/>
      <c r="AN276" s="76"/>
      <c r="AO276" s="76"/>
      <c r="AP276" s="76"/>
      <c r="AQ276" s="76"/>
      <c r="AR276" s="76"/>
      <c r="AS276" s="76"/>
      <c r="AT276" s="76"/>
      <c r="AU276" s="76"/>
      <c r="AV276" s="76"/>
      <c r="AW276" s="76"/>
      <c r="AX276" s="76"/>
      <c r="AY276" s="76"/>
      <c r="AZ276" s="76"/>
      <c r="BA276" s="76"/>
      <c r="BB276" s="76"/>
      <c r="BC276" s="76"/>
      <c r="BD276" s="76"/>
      <c r="BE276" s="76"/>
      <c r="BF276" s="76"/>
      <c r="BG276" s="76"/>
      <c r="BH276" s="76"/>
      <c r="BI276" s="76"/>
    </row>
    <row r="277" spans="1:61" x14ac:dyDescent="0.25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  <c r="AA277" s="76"/>
      <c r="AB277" s="76"/>
      <c r="AC277" s="76"/>
      <c r="AD277" s="76"/>
      <c r="AE277" s="76"/>
      <c r="AF277" s="76"/>
      <c r="AG277" s="76"/>
      <c r="AH277" s="76"/>
      <c r="AI277" s="76"/>
      <c r="AJ277" s="76"/>
      <c r="AK277" s="76"/>
      <c r="AL277" s="76"/>
      <c r="AM277" s="76"/>
      <c r="AN277" s="76"/>
      <c r="AO277" s="76"/>
      <c r="AP277" s="76"/>
      <c r="AQ277" s="76"/>
      <c r="AR277" s="76"/>
      <c r="AS277" s="76"/>
      <c r="AT277" s="76"/>
      <c r="AU277" s="76"/>
      <c r="AV277" s="76"/>
      <c r="AW277" s="76"/>
      <c r="AX277" s="76"/>
      <c r="AY277" s="76"/>
      <c r="AZ277" s="76"/>
      <c r="BA277" s="76"/>
      <c r="BB277" s="76"/>
      <c r="BC277" s="76"/>
      <c r="BD277" s="76"/>
      <c r="BE277" s="76"/>
      <c r="BF277" s="76"/>
      <c r="BG277" s="76"/>
      <c r="BH277" s="76"/>
      <c r="BI277" s="76"/>
    </row>
    <row r="278" spans="1:61" x14ac:dyDescent="0.2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  <c r="AA278" s="76"/>
      <c r="AB278" s="76"/>
      <c r="AC278" s="76"/>
      <c r="AD278" s="76"/>
      <c r="AE278" s="76"/>
      <c r="AF278" s="76"/>
      <c r="AG278" s="76"/>
      <c r="AH278" s="76"/>
      <c r="AI278" s="76"/>
      <c r="AJ278" s="76"/>
      <c r="AK278" s="76"/>
      <c r="AL278" s="76"/>
      <c r="AM278" s="76"/>
      <c r="AN278" s="76"/>
      <c r="AO278" s="76"/>
      <c r="AP278" s="76"/>
      <c r="AQ278" s="76"/>
      <c r="AR278" s="76"/>
      <c r="AS278" s="76"/>
      <c r="AT278" s="76"/>
      <c r="AU278" s="76"/>
      <c r="AV278" s="76"/>
      <c r="AW278" s="76"/>
      <c r="AX278" s="76"/>
      <c r="AY278" s="76"/>
      <c r="AZ278" s="76"/>
      <c r="BA278" s="76"/>
      <c r="BB278" s="76"/>
      <c r="BC278" s="76"/>
      <c r="BD278" s="76"/>
      <c r="BE278" s="76"/>
      <c r="BF278" s="76"/>
      <c r="BG278" s="76"/>
      <c r="BH278" s="76"/>
      <c r="BI278" s="76"/>
    </row>
    <row r="279" spans="1:61" x14ac:dyDescent="0.2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  <c r="AA279" s="76"/>
      <c r="AB279" s="76"/>
      <c r="AC279" s="76"/>
      <c r="AD279" s="76"/>
      <c r="AE279" s="76"/>
      <c r="AF279" s="76"/>
      <c r="AG279" s="76"/>
      <c r="AH279" s="76"/>
      <c r="AI279" s="76"/>
      <c r="AJ279" s="76"/>
      <c r="AK279" s="76"/>
      <c r="AL279" s="76"/>
      <c r="AM279" s="76"/>
      <c r="AN279" s="76"/>
      <c r="AO279" s="76"/>
      <c r="AP279" s="76"/>
      <c r="AQ279" s="76"/>
      <c r="AR279" s="76"/>
      <c r="AS279" s="76"/>
      <c r="AT279" s="76"/>
      <c r="AU279" s="76"/>
      <c r="AV279" s="76"/>
      <c r="AW279" s="76"/>
      <c r="AX279" s="76"/>
      <c r="AY279" s="76"/>
      <c r="AZ279" s="76"/>
      <c r="BA279" s="76"/>
      <c r="BB279" s="76"/>
      <c r="BC279" s="76"/>
      <c r="BD279" s="76"/>
      <c r="BE279" s="76"/>
      <c r="BF279" s="76"/>
      <c r="BG279" s="76"/>
      <c r="BH279" s="76"/>
      <c r="BI279" s="76"/>
    </row>
    <row r="280" spans="1:61" x14ac:dyDescent="0.2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  <c r="AA280" s="76"/>
      <c r="AB280" s="76"/>
      <c r="AC280" s="76"/>
      <c r="AD280" s="76"/>
      <c r="AE280" s="76"/>
      <c r="AF280" s="76"/>
      <c r="AG280" s="76"/>
      <c r="AH280" s="76"/>
      <c r="AI280" s="76"/>
      <c r="AJ280" s="76"/>
      <c r="AK280" s="76"/>
      <c r="AL280" s="76"/>
      <c r="AM280" s="76"/>
      <c r="AN280" s="76"/>
      <c r="AO280" s="76"/>
      <c r="AP280" s="76"/>
      <c r="AQ280" s="76"/>
      <c r="AR280" s="76"/>
      <c r="AS280" s="76"/>
      <c r="AT280" s="76"/>
      <c r="AU280" s="76"/>
      <c r="AV280" s="76"/>
      <c r="AW280" s="76"/>
      <c r="AX280" s="76"/>
      <c r="AY280" s="76"/>
      <c r="AZ280" s="76"/>
      <c r="BA280" s="76"/>
      <c r="BB280" s="76"/>
      <c r="BC280" s="76"/>
      <c r="BD280" s="76"/>
      <c r="BE280" s="76"/>
      <c r="BF280" s="76"/>
      <c r="BG280" s="76"/>
      <c r="BH280" s="76"/>
      <c r="BI280" s="76"/>
    </row>
    <row r="281" spans="1:61" x14ac:dyDescent="0.2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  <c r="AB281" s="76"/>
      <c r="AC281" s="76"/>
      <c r="AD281" s="76"/>
      <c r="AE281" s="76"/>
      <c r="AF281" s="76"/>
      <c r="AG281" s="76"/>
      <c r="AH281" s="76"/>
      <c r="AI281" s="76"/>
      <c r="AJ281" s="76"/>
      <c r="AK281" s="76"/>
      <c r="AL281" s="76"/>
      <c r="AM281" s="76"/>
      <c r="AN281" s="76"/>
      <c r="AO281" s="76"/>
      <c r="AP281" s="76"/>
      <c r="AQ281" s="76"/>
      <c r="AR281" s="76"/>
      <c r="AS281" s="76"/>
      <c r="AT281" s="76"/>
      <c r="AU281" s="76"/>
      <c r="AV281" s="76"/>
      <c r="AW281" s="76"/>
      <c r="AX281" s="76"/>
      <c r="AY281" s="76"/>
      <c r="AZ281" s="76"/>
      <c r="BA281" s="76"/>
      <c r="BB281" s="76"/>
      <c r="BC281" s="76"/>
      <c r="BD281" s="76"/>
      <c r="BE281" s="76"/>
      <c r="BF281" s="76"/>
      <c r="BG281" s="76"/>
      <c r="BH281" s="76"/>
      <c r="BI281" s="76"/>
    </row>
    <row r="282" spans="1:61" x14ac:dyDescent="0.25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  <c r="AB282" s="76"/>
      <c r="AC282" s="76"/>
      <c r="AD282" s="76"/>
      <c r="AE282" s="76"/>
      <c r="AF282" s="76"/>
      <c r="AG282" s="76"/>
      <c r="AH282" s="76"/>
      <c r="AI282" s="76"/>
      <c r="AJ282" s="76"/>
      <c r="AK282" s="76"/>
      <c r="AL282" s="76"/>
      <c r="AM282" s="76"/>
      <c r="AN282" s="76"/>
      <c r="AO282" s="76"/>
      <c r="AP282" s="76"/>
      <c r="AQ282" s="76"/>
      <c r="AR282" s="76"/>
      <c r="AS282" s="76"/>
      <c r="AT282" s="76"/>
      <c r="AU282" s="76"/>
      <c r="AV282" s="76"/>
      <c r="AW282" s="76"/>
      <c r="AX282" s="76"/>
      <c r="AY282" s="76"/>
      <c r="AZ282" s="76"/>
      <c r="BA282" s="76"/>
      <c r="BB282" s="76"/>
      <c r="BC282" s="76"/>
      <c r="BD282" s="76"/>
      <c r="BE282" s="76"/>
      <c r="BF282" s="76"/>
      <c r="BG282" s="76"/>
      <c r="BH282" s="76"/>
      <c r="BI282" s="76"/>
    </row>
    <row r="283" spans="1:61" x14ac:dyDescent="0.25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  <c r="AB283" s="76"/>
      <c r="AC283" s="76"/>
      <c r="AD283" s="76"/>
      <c r="AE283" s="76"/>
      <c r="AF283" s="76"/>
      <c r="AG283" s="76"/>
      <c r="AH283" s="76"/>
      <c r="AI283" s="76"/>
      <c r="AJ283" s="76"/>
      <c r="AK283" s="76"/>
      <c r="AL283" s="76"/>
      <c r="AM283" s="76"/>
      <c r="AN283" s="76"/>
      <c r="AO283" s="76"/>
      <c r="AP283" s="76"/>
      <c r="AQ283" s="76"/>
      <c r="AR283" s="76"/>
      <c r="AS283" s="76"/>
      <c r="AT283" s="76"/>
      <c r="AU283" s="76"/>
      <c r="AV283" s="76"/>
      <c r="AW283" s="76"/>
      <c r="AX283" s="76"/>
      <c r="AY283" s="76"/>
      <c r="AZ283" s="76"/>
      <c r="BA283" s="76"/>
      <c r="BB283" s="76"/>
      <c r="BC283" s="76"/>
      <c r="BD283" s="76"/>
      <c r="BE283" s="76"/>
      <c r="BF283" s="76"/>
      <c r="BG283" s="76"/>
      <c r="BH283" s="76"/>
      <c r="BI283" s="76"/>
    </row>
    <row r="284" spans="1:61" x14ac:dyDescent="0.25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  <c r="AB284" s="76"/>
      <c r="AC284" s="76"/>
      <c r="AD284" s="76"/>
      <c r="AE284" s="76"/>
      <c r="AF284" s="76"/>
      <c r="AG284" s="76"/>
      <c r="AH284" s="76"/>
      <c r="AI284" s="76"/>
      <c r="AJ284" s="76"/>
      <c r="AK284" s="76"/>
      <c r="AL284" s="76"/>
      <c r="AM284" s="76"/>
      <c r="AN284" s="76"/>
      <c r="AO284" s="76"/>
      <c r="AP284" s="76"/>
      <c r="AQ284" s="76"/>
      <c r="AR284" s="76"/>
      <c r="AS284" s="76"/>
      <c r="AT284" s="76"/>
      <c r="AU284" s="76"/>
      <c r="AV284" s="76"/>
      <c r="AW284" s="76"/>
      <c r="AX284" s="76"/>
      <c r="AY284" s="76"/>
      <c r="AZ284" s="76"/>
      <c r="BA284" s="76"/>
      <c r="BB284" s="76"/>
      <c r="BC284" s="76"/>
      <c r="BD284" s="76"/>
      <c r="BE284" s="76"/>
      <c r="BF284" s="76"/>
      <c r="BG284" s="76"/>
      <c r="BH284" s="76"/>
      <c r="BI284" s="76"/>
    </row>
    <row r="285" spans="1:61" x14ac:dyDescent="0.25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  <c r="AB285" s="76"/>
      <c r="AC285" s="76"/>
      <c r="AD285" s="76"/>
      <c r="AE285" s="76"/>
      <c r="AF285" s="76"/>
      <c r="AG285" s="76"/>
      <c r="AH285" s="76"/>
      <c r="AI285" s="76"/>
      <c r="AJ285" s="76"/>
      <c r="AK285" s="76"/>
      <c r="AL285" s="76"/>
      <c r="AM285" s="76"/>
      <c r="AN285" s="76"/>
      <c r="AO285" s="76"/>
      <c r="AP285" s="76"/>
      <c r="AQ285" s="76"/>
      <c r="AR285" s="76"/>
      <c r="AS285" s="76"/>
      <c r="AT285" s="76"/>
      <c r="AU285" s="76"/>
      <c r="AV285" s="76"/>
      <c r="AW285" s="76"/>
      <c r="AX285" s="76"/>
      <c r="AY285" s="76"/>
      <c r="AZ285" s="76"/>
      <c r="BA285" s="76"/>
      <c r="BB285" s="76"/>
      <c r="BC285" s="76"/>
      <c r="BD285" s="76"/>
      <c r="BE285" s="76"/>
      <c r="BF285" s="76"/>
      <c r="BG285" s="76"/>
      <c r="BH285" s="76"/>
      <c r="BI285" s="76"/>
    </row>
    <row r="286" spans="1:61" x14ac:dyDescent="0.25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  <c r="AA286" s="76"/>
      <c r="AB286" s="76"/>
      <c r="AC286" s="76"/>
      <c r="AD286" s="76"/>
      <c r="AE286" s="76"/>
      <c r="AF286" s="76"/>
      <c r="AG286" s="76"/>
      <c r="AH286" s="76"/>
      <c r="AI286" s="76"/>
      <c r="AJ286" s="76"/>
      <c r="AK286" s="76"/>
      <c r="AL286" s="76"/>
      <c r="AM286" s="76"/>
      <c r="AN286" s="76"/>
      <c r="AO286" s="76"/>
      <c r="AP286" s="76"/>
      <c r="AQ286" s="76"/>
      <c r="AR286" s="76"/>
      <c r="AS286" s="76"/>
      <c r="AT286" s="76"/>
      <c r="AU286" s="76"/>
      <c r="AV286" s="76"/>
      <c r="AW286" s="76"/>
      <c r="AX286" s="76"/>
      <c r="AY286" s="76"/>
      <c r="AZ286" s="76"/>
      <c r="BA286" s="76"/>
      <c r="BB286" s="76"/>
      <c r="BC286" s="76"/>
      <c r="BD286" s="76"/>
      <c r="BE286" s="76"/>
      <c r="BF286" s="76"/>
      <c r="BG286" s="76"/>
      <c r="BH286" s="76"/>
      <c r="BI286" s="76"/>
    </row>
    <row r="287" spans="1:61" x14ac:dyDescent="0.25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  <c r="AA287" s="76"/>
      <c r="AB287" s="76"/>
      <c r="AC287" s="76"/>
      <c r="AD287" s="76"/>
      <c r="AE287" s="76"/>
      <c r="AF287" s="76"/>
      <c r="AG287" s="76"/>
      <c r="AH287" s="76"/>
      <c r="AI287" s="76"/>
      <c r="AJ287" s="76"/>
      <c r="AK287" s="76"/>
      <c r="AL287" s="76"/>
      <c r="AM287" s="76"/>
      <c r="AN287" s="76"/>
      <c r="AO287" s="76"/>
      <c r="AP287" s="76"/>
      <c r="AQ287" s="76"/>
      <c r="AR287" s="76"/>
      <c r="AS287" s="76"/>
      <c r="AT287" s="76"/>
      <c r="AU287" s="76"/>
      <c r="AV287" s="76"/>
      <c r="AW287" s="76"/>
      <c r="AX287" s="76"/>
      <c r="AY287" s="76"/>
      <c r="AZ287" s="76"/>
      <c r="BA287" s="76"/>
      <c r="BB287" s="76"/>
      <c r="BC287" s="76"/>
      <c r="BD287" s="76"/>
      <c r="BE287" s="76"/>
      <c r="BF287" s="76"/>
      <c r="BG287" s="76"/>
      <c r="BH287" s="76"/>
      <c r="BI287" s="76"/>
    </row>
    <row r="288" spans="1:61" x14ac:dyDescent="0.25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  <c r="AB288" s="76"/>
      <c r="AC288" s="76"/>
      <c r="AD288" s="76"/>
      <c r="AE288" s="76"/>
      <c r="AF288" s="76"/>
      <c r="AG288" s="76"/>
      <c r="AH288" s="76"/>
      <c r="AI288" s="76"/>
      <c r="AJ288" s="76"/>
      <c r="AK288" s="76"/>
      <c r="AL288" s="76"/>
      <c r="AM288" s="76"/>
      <c r="AN288" s="76"/>
      <c r="AO288" s="76"/>
      <c r="AP288" s="76"/>
      <c r="AQ288" s="76"/>
      <c r="AR288" s="76"/>
      <c r="AS288" s="76"/>
      <c r="AT288" s="76"/>
      <c r="AU288" s="76"/>
      <c r="AV288" s="76"/>
      <c r="AW288" s="76"/>
      <c r="AX288" s="76"/>
      <c r="AY288" s="76"/>
      <c r="AZ288" s="76"/>
      <c r="BA288" s="76"/>
      <c r="BB288" s="76"/>
      <c r="BC288" s="76"/>
      <c r="BD288" s="76"/>
      <c r="BE288" s="76"/>
      <c r="BF288" s="76"/>
      <c r="BG288" s="76"/>
      <c r="BH288" s="76"/>
      <c r="BI288" s="76"/>
    </row>
    <row r="289" spans="1:61" x14ac:dyDescent="0.25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  <c r="AG289" s="76"/>
      <c r="AH289" s="76"/>
      <c r="AI289" s="76"/>
      <c r="AJ289" s="76"/>
      <c r="AK289" s="76"/>
      <c r="AL289" s="76"/>
      <c r="AM289" s="76"/>
      <c r="AN289" s="76"/>
      <c r="AO289" s="76"/>
      <c r="AP289" s="76"/>
      <c r="AQ289" s="76"/>
      <c r="AR289" s="76"/>
      <c r="AS289" s="76"/>
      <c r="AT289" s="76"/>
      <c r="AU289" s="76"/>
      <c r="AV289" s="76"/>
      <c r="AW289" s="76"/>
      <c r="AX289" s="76"/>
      <c r="AY289" s="76"/>
      <c r="AZ289" s="76"/>
      <c r="BA289" s="76"/>
      <c r="BB289" s="76"/>
      <c r="BC289" s="76"/>
      <c r="BD289" s="76"/>
      <c r="BE289" s="76"/>
      <c r="BF289" s="76"/>
      <c r="BG289" s="76"/>
      <c r="BH289" s="76"/>
      <c r="BI289" s="76"/>
    </row>
    <row r="290" spans="1:61" x14ac:dyDescent="0.25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  <c r="AH290" s="76"/>
      <c r="AI290" s="76"/>
      <c r="AJ290" s="76"/>
      <c r="AK290" s="76"/>
      <c r="AL290" s="76"/>
      <c r="AM290" s="76"/>
      <c r="AN290" s="76"/>
      <c r="AO290" s="76"/>
      <c r="AP290" s="76"/>
      <c r="AQ290" s="76"/>
      <c r="AR290" s="76"/>
      <c r="AS290" s="76"/>
      <c r="AT290" s="76"/>
      <c r="AU290" s="76"/>
      <c r="AV290" s="76"/>
      <c r="AW290" s="76"/>
      <c r="AX290" s="76"/>
      <c r="AY290" s="76"/>
      <c r="AZ290" s="76"/>
      <c r="BA290" s="76"/>
      <c r="BB290" s="76"/>
      <c r="BC290" s="76"/>
      <c r="BD290" s="76"/>
      <c r="BE290" s="76"/>
      <c r="BF290" s="76"/>
      <c r="BG290" s="76"/>
      <c r="BH290" s="76"/>
      <c r="BI290" s="76"/>
    </row>
    <row r="291" spans="1:61" x14ac:dyDescent="0.25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  <c r="AA291" s="76"/>
      <c r="AB291" s="76"/>
      <c r="AC291" s="76"/>
      <c r="AD291" s="76"/>
      <c r="AE291" s="76"/>
      <c r="AF291" s="76"/>
      <c r="AG291" s="76"/>
      <c r="AH291" s="76"/>
      <c r="AI291" s="76"/>
      <c r="AJ291" s="76"/>
      <c r="AK291" s="76"/>
      <c r="AL291" s="76"/>
      <c r="AM291" s="76"/>
      <c r="AN291" s="76"/>
      <c r="AO291" s="76"/>
      <c r="AP291" s="76"/>
      <c r="AQ291" s="76"/>
      <c r="AR291" s="76"/>
      <c r="AS291" s="76"/>
      <c r="AT291" s="76"/>
      <c r="AU291" s="76"/>
      <c r="AV291" s="76"/>
      <c r="AW291" s="76"/>
      <c r="AX291" s="76"/>
      <c r="AY291" s="76"/>
      <c r="AZ291" s="76"/>
      <c r="BA291" s="76"/>
      <c r="BB291" s="76"/>
      <c r="BC291" s="76"/>
      <c r="BD291" s="76"/>
      <c r="BE291" s="76"/>
      <c r="BF291" s="76"/>
      <c r="BG291" s="76"/>
      <c r="BH291" s="76"/>
      <c r="BI291" s="76"/>
    </row>
    <row r="292" spans="1:61" x14ac:dyDescent="0.25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6"/>
      <c r="AG292" s="76"/>
      <c r="AH292" s="76"/>
      <c r="AI292" s="76"/>
      <c r="AJ292" s="76"/>
      <c r="AK292" s="76"/>
      <c r="AL292" s="76"/>
      <c r="AM292" s="76"/>
      <c r="AN292" s="76"/>
      <c r="AO292" s="76"/>
      <c r="AP292" s="76"/>
      <c r="AQ292" s="76"/>
      <c r="AR292" s="76"/>
      <c r="AS292" s="76"/>
      <c r="AT292" s="76"/>
      <c r="AU292" s="76"/>
      <c r="AV292" s="76"/>
      <c r="AW292" s="76"/>
      <c r="AX292" s="76"/>
      <c r="AY292" s="76"/>
      <c r="AZ292" s="76"/>
      <c r="BA292" s="76"/>
      <c r="BB292" s="76"/>
      <c r="BC292" s="76"/>
      <c r="BD292" s="76"/>
      <c r="BE292" s="76"/>
      <c r="BF292" s="76"/>
      <c r="BG292" s="76"/>
      <c r="BH292" s="76"/>
      <c r="BI292" s="76"/>
    </row>
    <row r="293" spans="1:61" x14ac:dyDescent="0.25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  <c r="AG293" s="76"/>
      <c r="AH293" s="76"/>
      <c r="AI293" s="76"/>
      <c r="AJ293" s="76"/>
      <c r="AK293" s="76"/>
      <c r="AL293" s="76"/>
      <c r="AM293" s="76"/>
      <c r="AN293" s="76"/>
      <c r="AO293" s="76"/>
      <c r="AP293" s="76"/>
      <c r="AQ293" s="76"/>
      <c r="AR293" s="76"/>
      <c r="AS293" s="76"/>
      <c r="AT293" s="76"/>
      <c r="AU293" s="76"/>
      <c r="AV293" s="76"/>
      <c r="AW293" s="76"/>
      <c r="AX293" s="76"/>
      <c r="AY293" s="76"/>
      <c r="AZ293" s="76"/>
      <c r="BA293" s="76"/>
      <c r="BB293" s="76"/>
      <c r="BC293" s="76"/>
      <c r="BD293" s="76"/>
      <c r="BE293" s="76"/>
      <c r="BF293" s="76"/>
      <c r="BG293" s="76"/>
      <c r="BH293" s="76"/>
      <c r="BI293" s="76"/>
    </row>
    <row r="294" spans="1:61" x14ac:dyDescent="0.25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  <c r="AB294" s="76"/>
      <c r="AC294" s="76"/>
      <c r="AD294" s="76"/>
      <c r="AE294" s="76"/>
      <c r="AF294" s="76"/>
      <c r="AG294" s="76"/>
      <c r="AH294" s="76"/>
      <c r="AI294" s="76"/>
      <c r="AJ294" s="76"/>
      <c r="AK294" s="76"/>
      <c r="AL294" s="76"/>
      <c r="AM294" s="76"/>
      <c r="AN294" s="76"/>
      <c r="AO294" s="76"/>
      <c r="AP294" s="76"/>
      <c r="AQ294" s="76"/>
      <c r="AR294" s="76"/>
      <c r="AS294" s="76"/>
      <c r="AT294" s="76"/>
      <c r="AU294" s="76"/>
      <c r="AV294" s="76"/>
      <c r="AW294" s="76"/>
      <c r="AX294" s="76"/>
      <c r="AY294" s="76"/>
      <c r="AZ294" s="76"/>
      <c r="BA294" s="76"/>
      <c r="BB294" s="76"/>
      <c r="BC294" s="76"/>
      <c r="BD294" s="76"/>
      <c r="BE294" s="76"/>
      <c r="BF294" s="76"/>
      <c r="BG294" s="76"/>
      <c r="BH294" s="76"/>
      <c r="BI294" s="76"/>
    </row>
    <row r="295" spans="1:61" x14ac:dyDescent="0.25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  <c r="AB295" s="76"/>
      <c r="AC295" s="76"/>
      <c r="AD295" s="76"/>
      <c r="AE295" s="76"/>
      <c r="AF295" s="76"/>
      <c r="AG295" s="76"/>
      <c r="AH295" s="76"/>
      <c r="AI295" s="76"/>
      <c r="AJ295" s="76"/>
      <c r="AK295" s="76"/>
      <c r="AL295" s="76"/>
      <c r="AM295" s="76"/>
      <c r="AN295" s="76"/>
      <c r="AO295" s="76"/>
      <c r="AP295" s="76"/>
      <c r="AQ295" s="76"/>
      <c r="AR295" s="76"/>
      <c r="AS295" s="76"/>
      <c r="AT295" s="76"/>
      <c r="AU295" s="76"/>
      <c r="AV295" s="76"/>
      <c r="AW295" s="76"/>
      <c r="AX295" s="76"/>
      <c r="AY295" s="76"/>
      <c r="AZ295" s="76"/>
      <c r="BA295" s="76"/>
      <c r="BB295" s="76"/>
      <c r="BC295" s="76"/>
      <c r="BD295" s="76"/>
      <c r="BE295" s="76"/>
      <c r="BF295" s="76"/>
      <c r="BG295" s="76"/>
      <c r="BH295" s="76"/>
      <c r="BI295" s="76"/>
    </row>
    <row r="296" spans="1:61" x14ac:dyDescent="0.25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  <c r="AB296" s="76"/>
      <c r="AC296" s="76"/>
      <c r="AD296" s="76"/>
      <c r="AE296" s="76"/>
      <c r="AF296" s="76"/>
      <c r="AG296" s="76"/>
      <c r="AH296" s="76"/>
      <c r="AI296" s="76"/>
      <c r="AJ296" s="76"/>
      <c r="AK296" s="76"/>
      <c r="AL296" s="76"/>
      <c r="AM296" s="76"/>
      <c r="AN296" s="76"/>
      <c r="AO296" s="76"/>
      <c r="AP296" s="76"/>
      <c r="AQ296" s="76"/>
      <c r="AR296" s="76"/>
      <c r="AS296" s="76"/>
      <c r="AT296" s="76"/>
      <c r="AU296" s="76"/>
      <c r="AV296" s="76"/>
      <c r="AW296" s="76"/>
      <c r="AX296" s="76"/>
      <c r="AY296" s="76"/>
      <c r="AZ296" s="76"/>
      <c r="BA296" s="76"/>
      <c r="BB296" s="76"/>
      <c r="BC296" s="76"/>
      <c r="BD296" s="76"/>
      <c r="BE296" s="76"/>
      <c r="BF296" s="76"/>
      <c r="BG296" s="76"/>
      <c r="BH296" s="76"/>
      <c r="BI296" s="76"/>
    </row>
    <row r="297" spans="1:61" x14ac:dyDescent="0.25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  <c r="AA297" s="76"/>
      <c r="AB297" s="76"/>
      <c r="AC297" s="76"/>
      <c r="AD297" s="76"/>
      <c r="AE297" s="76"/>
      <c r="AF297" s="76"/>
      <c r="AG297" s="76"/>
      <c r="AH297" s="76"/>
      <c r="AI297" s="76"/>
      <c r="AJ297" s="76"/>
      <c r="AK297" s="76"/>
      <c r="AL297" s="76"/>
      <c r="AM297" s="76"/>
      <c r="AN297" s="76"/>
      <c r="AO297" s="76"/>
      <c r="AP297" s="76"/>
      <c r="AQ297" s="76"/>
      <c r="AR297" s="76"/>
      <c r="AS297" s="76"/>
      <c r="AT297" s="76"/>
      <c r="AU297" s="76"/>
      <c r="AV297" s="76"/>
      <c r="AW297" s="76"/>
      <c r="AX297" s="76"/>
      <c r="AY297" s="76"/>
      <c r="AZ297" s="76"/>
      <c r="BA297" s="76"/>
      <c r="BB297" s="76"/>
      <c r="BC297" s="76"/>
      <c r="BD297" s="76"/>
      <c r="BE297" s="76"/>
      <c r="BF297" s="76"/>
      <c r="BG297" s="76"/>
      <c r="BH297" s="76"/>
      <c r="BI297" s="76"/>
    </row>
    <row r="298" spans="1:61" x14ac:dyDescent="0.25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  <c r="AA298" s="76"/>
      <c r="AB298" s="76"/>
      <c r="AC298" s="76"/>
      <c r="AD298" s="76"/>
      <c r="AE298" s="76"/>
      <c r="AF298" s="76"/>
      <c r="AG298" s="76"/>
      <c r="AH298" s="76"/>
      <c r="AI298" s="76"/>
      <c r="AJ298" s="76"/>
      <c r="AK298" s="76"/>
      <c r="AL298" s="76"/>
      <c r="AM298" s="76"/>
      <c r="AN298" s="76"/>
      <c r="AO298" s="76"/>
      <c r="AP298" s="76"/>
      <c r="AQ298" s="76"/>
      <c r="AR298" s="76"/>
      <c r="AS298" s="76"/>
      <c r="AT298" s="76"/>
      <c r="AU298" s="76"/>
      <c r="AV298" s="76"/>
      <c r="AW298" s="76"/>
      <c r="AX298" s="76"/>
      <c r="AY298" s="76"/>
      <c r="AZ298" s="76"/>
      <c r="BA298" s="76"/>
      <c r="BB298" s="76"/>
      <c r="BC298" s="76"/>
      <c r="BD298" s="76"/>
      <c r="BE298" s="76"/>
      <c r="BF298" s="76"/>
      <c r="BG298" s="76"/>
      <c r="BH298" s="76"/>
      <c r="BI298" s="76"/>
    </row>
    <row r="299" spans="1:61" x14ac:dyDescent="0.25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  <c r="AA299" s="76"/>
      <c r="AB299" s="76"/>
      <c r="AC299" s="76"/>
      <c r="AD299" s="76"/>
      <c r="AE299" s="76"/>
      <c r="AF299" s="76"/>
      <c r="AG299" s="76"/>
      <c r="AH299" s="76"/>
      <c r="AI299" s="76"/>
      <c r="AJ299" s="76"/>
      <c r="AK299" s="76"/>
      <c r="AL299" s="76"/>
      <c r="AM299" s="76"/>
      <c r="AN299" s="76"/>
      <c r="AO299" s="76"/>
      <c r="AP299" s="76"/>
      <c r="AQ299" s="76"/>
      <c r="AR299" s="76"/>
      <c r="AS299" s="76"/>
      <c r="AT299" s="76"/>
      <c r="AU299" s="76"/>
      <c r="AV299" s="76"/>
      <c r="AW299" s="76"/>
      <c r="AX299" s="76"/>
      <c r="AY299" s="76"/>
      <c r="AZ299" s="76"/>
      <c r="BA299" s="76"/>
      <c r="BB299" s="76"/>
      <c r="BC299" s="76"/>
      <c r="BD299" s="76"/>
      <c r="BE299" s="76"/>
      <c r="BF299" s="76"/>
      <c r="BG299" s="76"/>
      <c r="BH299" s="76"/>
      <c r="BI299" s="76"/>
    </row>
    <row r="300" spans="1:61" x14ac:dyDescent="0.25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  <c r="AA300" s="76"/>
      <c r="AB300" s="76"/>
      <c r="AC300" s="76"/>
      <c r="AD300" s="76"/>
      <c r="AE300" s="76"/>
      <c r="AF300" s="76"/>
      <c r="AG300" s="76"/>
      <c r="AH300" s="76"/>
      <c r="AI300" s="76"/>
      <c r="AJ300" s="76"/>
      <c r="AK300" s="76"/>
      <c r="AL300" s="76"/>
      <c r="AM300" s="76"/>
      <c r="AN300" s="76"/>
      <c r="AO300" s="76"/>
      <c r="AP300" s="76"/>
      <c r="AQ300" s="76"/>
      <c r="AR300" s="76"/>
      <c r="AS300" s="76"/>
      <c r="AT300" s="76"/>
      <c r="AU300" s="76"/>
      <c r="AV300" s="76"/>
      <c r="AW300" s="76"/>
      <c r="AX300" s="76"/>
      <c r="AY300" s="76"/>
      <c r="AZ300" s="76"/>
      <c r="BA300" s="76"/>
      <c r="BB300" s="76"/>
      <c r="BC300" s="76"/>
      <c r="BD300" s="76"/>
      <c r="BE300" s="76"/>
      <c r="BF300" s="76"/>
      <c r="BG300" s="76"/>
      <c r="BH300" s="76"/>
      <c r="BI300" s="76"/>
    </row>
    <row r="301" spans="1:61" x14ac:dyDescent="0.25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6"/>
      <c r="AG301" s="76"/>
      <c r="AH301" s="76"/>
      <c r="AI301" s="76"/>
      <c r="AJ301" s="76"/>
      <c r="AK301" s="76"/>
      <c r="AL301" s="76"/>
      <c r="AM301" s="76"/>
      <c r="AN301" s="76"/>
      <c r="AO301" s="76"/>
      <c r="AP301" s="76"/>
      <c r="AQ301" s="76"/>
      <c r="AR301" s="76"/>
      <c r="AS301" s="76"/>
      <c r="AT301" s="76"/>
      <c r="AU301" s="76"/>
      <c r="AV301" s="76"/>
      <c r="AW301" s="76"/>
      <c r="AX301" s="76"/>
      <c r="AY301" s="76"/>
      <c r="AZ301" s="76"/>
      <c r="BA301" s="76"/>
      <c r="BB301" s="76"/>
      <c r="BC301" s="76"/>
      <c r="BD301" s="76"/>
      <c r="BE301" s="76"/>
      <c r="BF301" s="76"/>
      <c r="BG301" s="76"/>
      <c r="BH301" s="76"/>
      <c r="BI301" s="76"/>
    </row>
    <row r="302" spans="1:61" x14ac:dyDescent="0.25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  <c r="AA302" s="76"/>
      <c r="AB302" s="76"/>
      <c r="AC302" s="76"/>
      <c r="AD302" s="76"/>
      <c r="AE302" s="76"/>
      <c r="AF302" s="76"/>
      <c r="AG302" s="76"/>
      <c r="AH302" s="76"/>
      <c r="AI302" s="76"/>
      <c r="AJ302" s="76"/>
      <c r="AK302" s="76"/>
      <c r="AL302" s="76"/>
      <c r="AM302" s="76"/>
      <c r="AN302" s="76"/>
      <c r="AO302" s="76"/>
      <c r="AP302" s="76"/>
      <c r="AQ302" s="76"/>
      <c r="AR302" s="76"/>
      <c r="AS302" s="76"/>
      <c r="AT302" s="76"/>
      <c r="AU302" s="76"/>
      <c r="AV302" s="76"/>
      <c r="AW302" s="76"/>
      <c r="AX302" s="76"/>
      <c r="AY302" s="76"/>
      <c r="AZ302" s="76"/>
      <c r="BA302" s="76"/>
      <c r="BB302" s="76"/>
      <c r="BC302" s="76"/>
      <c r="BD302" s="76"/>
      <c r="BE302" s="76"/>
      <c r="BF302" s="76"/>
      <c r="BG302" s="76"/>
      <c r="BH302" s="76"/>
      <c r="BI302" s="76"/>
    </row>
    <row r="303" spans="1:61" x14ac:dyDescent="0.25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  <c r="AA303" s="76"/>
      <c r="AB303" s="76"/>
      <c r="AC303" s="76"/>
      <c r="AD303" s="76"/>
      <c r="AE303" s="76"/>
      <c r="AF303" s="76"/>
      <c r="AG303" s="76"/>
      <c r="AH303" s="76"/>
      <c r="AI303" s="76"/>
      <c r="AJ303" s="76"/>
      <c r="AK303" s="76"/>
      <c r="AL303" s="76"/>
      <c r="AM303" s="76"/>
      <c r="AN303" s="76"/>
      <c r="AO303" s="76"/>
      <c r="AP303" s="76"/>
      <c r="AQ303" s="76"/>
      <c r="AR303" s="76"/>
      <c r="AS303" s="76"/>
      <c r="AT303" s="76"/>
      <c r="AU303" s="76"/>
      <c r="AV303" s="76"/>
      <c r="AW303" s="76"/>
      <c r="AX303" s="76"/>
      <c r="AY303" s="76"/>
      <c r="AZ303" s="76"/>
      <c r="BA303" s="76"/>
      <c r="BB303" s="76"/>
      <c r="BC303" s="76"/>
      <c r="BD303" s="76"/>
      <c r="BE303" s="76"/>
      <c r="BF303" s="76"/>
      <c r="BG303" s="76"/>
      <c r="BH303" s="76"/>
      <c r="BI303" s="76"/>
    </row>
    <row r="304" spans="1:61" x14ac:dyDescent="0.25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  <c r="AA304" s="76"/>
      <c r="AB304" s="76"/>
      <c r="AC304" s="76"/>
      <c r="AD304" s="76"/>
      <c r="AE304" s="76"/>
      <c r="AF304" s="76"/>
      <c r="AG304" s="76"/>
      <c r="AH304" s="76"/>
      <c r="AI304" s="76"/>
      <c r="AJ304" s="76"/>
      <c r="AK304" s="76"/>
      <c r="AL304" s="76"/>
      <c r="AM304" s="76"/>
      <c r="AN304" s="76"/>
      <c r="AO304" s="76"/>
      <c r="AP304" s="76"/>
      <c r="AQ304" s="76"/>
      <c r="AR304" s="76"/>
      <c r="AS304" s="76"/>
      <c r="AT304" s="76"/>
      <c r="AU304" s="76"/>
      <c r="AV304" s="76"/>
      <c r="AW304" s="76"/>
      <c r="AX304" s="76"/>
      <c r="AY304" s="76"/>
      <c r="AZ304" s="76"/>
      <c r="BA304" s="76"/>
      <c r="BB304" s="76"/>
      <c r="BC304" s="76"/>
      <c r="BD304" s="76"/>
      <c r="BE304" s="76"/>
      <c r="BF304" s="76"/>
      <c r="BG304" s="76"/>
      <c r="BH304" s="76"/>
      <c r="BI304" s="76"/>
    </row>
    <row r="305" spans="1:61" x14ac:dyDescent="0.25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  <c r="AA305" s="76"/>
      <c r="AB305" s="76"/>
      <c r="AC305" s="76"/>
      <c r="AD305" s="76"/>
      <c r="AE305" s="76"/>
      <c r="AF305" s="76"/>
      <c r="AG305" s="76"/>
      <c r="AH305" s="76"/>
      <c r="AI305" s="76"/>
      <c r="AJ305" s="76"/>
      <c r="AK305" s="76"/>
      <c r="AL305" s="76"/>
      <c r="AM305" s="76"/>
      <c r="AN305" s="76"/>
      <c r="AO305" s="76"/>
      <c r="AP305" s="76"/>
      <c r="AQ305" s="76"/>
      <c r="AR305" s="76"/>
      <c r="AS305" s="76"/>
      <c r="AT305" s="76"/>
      <c r="AU305" s="76"/>
      <c r="AV305" s="76"/>
      <c r="AW305" s="76"/>
      <c r="AX305" s="76"/>
      <c r="AY305" s="76"/>
      <c r="AZ305" s="76"/>
      <c r="BA305" s="76"/>
      <c r="BB305" s="76"/>
      <c r="BC305" s="76"/>
      <c r="BD305" s="76"/>
      <c r="BE305" s="76"/>
      <c r="BF305" s="76"/>
      <c r="BG305" s="76"/>
      <c r="BH305" s="76"/>
      <c r="BI305" s="76"/>
    </row>
    <row r="306" spans="1:61" x14ac:dyDescent="0.25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  <c r="AA306" s="76"/>
      <c r="AB306" s="76"/>
      <c r="AC306" s="76"/>
      <c r="AD306" s="76"/>
      <c r="AE306" s="76"/>
      <c r="AF306" s="76"/>
      <c r="AG306" s="76"/>
      <c r="AH306" s="76"/>
      <c r="AI306" s="76"/>
      <c r="AJ306" s="76"/>
      <c r="AK306" s="76"/>
      <c r="AL306" s="76"/>
      <c r="AM306" s="76"/>
      <c r="AN306" s="76"/>
      <c r="AO306" s="76"/>
      <c r="AP306" s="76"/>
      <c r="AQ306" s="76"/>
      <c r="AR306" s="76"/>
      <c r="AS306" s="76"/>
      <c r="AT306" s="76"/>
      <c r="AU306" s="76"/>
      <c r="AV306" s="76"/>
      <c r="AW306" s="76"/>
      <c r="AX306" s="76"/>
      <c r="AY306" s="76"/>
      <c r="AZ306" s="76"/>
      <c r="BA306" s="76"/>
      <c r="BB306" s="76"/>
      <c r="BC306" s="76"/>
      <c r="BD306" s="76"/>
      <c r="BE306" s="76"/>
      <c r="BF306" s="76"/>
      <c r="BG306" s="76"/>
      <c r="BH306" s="76"/>
      <c r="BI306" s="76"/>
    </row>
    <row r="307" spans="1:61" x14ac:dyDescent="0.25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  <c r="AA307" s="76"/>
      <c r="AB307" s="76"/>
      <c r="AC307" s="76"/>
      <c r="AD307" s="76"/>
      <c r="AE307" s="76"/>
      <c r="AF307" s="76"/>
      <c r="AG307" s="76"/>
      <c r="AH307" s="76"/>
      <c r="AI307" s="76"/>
      <c r="AJ307" s="76"/>
      <c r="AK307" s="76"/>
      <c r="AL307" s="76"/>
      <c r="AM307" s="76"/>
      <c r="AN307" s="76"/>
      <c r="AO307" s="76"/>
      <c r="AP307" s="76"/>
      <c r="AQ307" s="76"/>
      <c r="AR307" s="76"/>
      <c r="AS307" s="76"/>
      <c r="AT307" s="76"/>
      <c r="AU307" s="76"/>
      <c r="AV307" s="76"/>
      <c r="AW307" s="76"/>
      <c r="AX307" s="76"/>
      <c r="AY307" s="76"/>
      <c r="AZ307" s="76"/>
      <c r="BA307" s="76"/>
      <c r="BB307" s="76"/>
      <c r="BC307" s="76"/>
      <c r="BD307" s="76"/>
      <c r="BE307" s="76"/>
      <c r="BF307" s="76"/>
      <c r="BG307" s="76"/>
      <c r="BH307" s="76"/>
      <c r="BI307" s="76"/>
    </row>
    <row r="308" spans="1:61" x14ac:dyDescent="0.25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  <c r="AA308" s="76"/>
      <c r="AB308" s="76"/>
      <c r="AC308" s="76"/>
      <c r="AD308" s="76"/>
      <c r="AE308" s="76"/>
      <c r="AF308" s="76"/>
      <c r="AG308" s="76"/>
      <c r="AH308" s="76"/>
      <c r="AI308" s="76"/>
      <c r="AJ308" s="76"/>
      <c r="AK308" s="76"/>
      <c r="AL308" s="76"/>
      <c r="AM308" s="76"/>
      <c r="AN308" s="76"/>
      <c r="AO308" s="76"/>
      <c r="AP308" s="76"/>
      <c r="AQ308" s="76"/>
      <c r="AR308" s="76"/>
      <c r="AS308" s="76"/>
      <c r="AT308" s="76"/>
      <c r="AU308" s="76"/>
      <c r="AV308" s="76"/>
      <c r="AW308" s="76"/>
      <c r="AX308" s="76"/>
      <c r="AY308" s="76"/>
      <c r="AZ308" s="76"/>
      <c r="BA308" s="76"/>
      <c r="BB308" s="76"/>
      <c r="BC308" s="76"/>
      <c r="BD308" s="76"/>
      <c r="BE308" s="76"/>
      <c r="BF308" s="76"/>
      <c r="BG308" s="76"/>
      <c r="BH308" s="76"/>
      <c r="BI308" s="76"/>
    </row>
    <row r="309" spans="1:61" x14ac:dyDescent="0.25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  <c r="AA309" s="76"/>
      <c r="AB309" s="76"/>
      <c r="AC309" s="76"/>
      <c r="AD309" s="76"/>
      <c r="AE309" s="76"/>
      <c r="AF309" s="76"/>
      <c r="AG309" s="76"/>
      <c r="AH309" s="76"/>
      <c r="AI309" s="76"/>
      <c r="AJ309" s="76"/>
      <c r="AK309" s="76"/>
      <c r="AL309" s="76"/>
      <c r="AM309" s="76"/>
      <c r="AN309" s="76"/>
      <c r="AO309" s="76"/>
      <c r="AP309" s="76"/>
      <c r="AQ309" s="76"/>
      <c r="AR309" s="76"/>
      <c r="AS309" s="76"/>
      <c r="AT309" s="76"/>
      <c r="AU309" s="76"/>
      <c r="AV309" s="76"/>
      <c r="AW309" s="76"/>
      <c r="AX309" s="76"/>
      <c r="AY309" s="76"/>
      <c r="AZ309" s="76"/>
      <c r="BA309" s="76"/>
      <c r="BB309" s="76"/>
      <c r="BC309" s="76"/>
      <c r="BD309" s="76"/>
      <c r="BE309" s="76"/>
      <c r="BF309" s="76"/>
      <c r="BG309" s="76"/>
      <c r="BH309" s="76"/>
      <c r="BI309" s="76"/>
    </row>
    <row r="310" spans="1:61" x14ac:dyDescent="0.25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  <c r="AA310" s="76"/>
      <c r="AB310" s="76"/>
      <c r="AC310" s="76"/>
      <c r="AD310" s="76"/>
      <c r="AE310" s="76"/>
      <c r="AF310" s="76"/>
      <c r="AG310" s="76"/>
      <c r="AH310" s="76"/>
      <c r="AI310" s="76"/>
      <c r="AJ310" s="76"/>
      <c r="AK310" s="76"/>
      <c r="AL310" s="76"/>
      <c r="AM310" s="76"/>
      <c r="AN310" s="76"/>
      <c r="AO310" s="76"/>
      <c r="AP310" s="76"/>
      <c r="AQ310" s="76"/>
      <c r="AR310" s="76"/>
      <c r="AS310" s="76"/>
      <c r="AT310" s="76"/>
      <c r="AU310" s="76"/>
      <c r="AV310" s="76"/>
      <c r="AW310" s="76"/>
      <c r="AX310" s="76"/>
      <c r="AY310" s="76"/>
      <c r="AZ310" s="76"/>
      <c r="BA310" s="76"/>
      <c r="BB310" s="76"/>
      <c r="BC310" s="76"/>
      <c r="BD310" s="76"/>
      <c r="BE310" s="76"/>
      <c r="BF310" s="76"/>
      <c r="BG310" s="76"/>
      <c r="BH310" s="76"/>
      <c r="BI310" s="76"/>
    </row>
    <row r="311" spans="1:61" x14ac:dyDescent="0.25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  <c r="AA311" s="76"/>
      <c r="AB311" s="76"/>
      <c r="AC311" s="76"/>
      <c r="AD311" s="76"/>
      <c r="AE311" s="76"/>
      <c r="AF311" s="76"/>
      <c r="AG311" s="76"/>
      <c r="AH311" s="76"/>
      <c r="AI311" s="76"/>
      <c r="AJ311" s="76"/>
      <c r="AK311" s="76"/>
      <c r="AL311" s="76"/>
      <c r="AM311" s="76"/>
      <c r="AN311" s="76"/>
      <c r="AO311" s="76"/>
      <c r="AP311" s="76"/>
      <c r="AQ311" s="76"/>
      <c r="AR311" s="76"/>
      <c r="AS311" s="76"/>
      <c r="AT311" s="76"/>
      <c r="AU311" s="76"/>
      <c r="AV311" s="76"/>
      <c r="AW311" s="76"/>
      <c r="AX311" s="76"/>
      <c r="AY311" s="76"/>
      <c r="AZ311" s="76"/>
      <c r="BA311" s="76"/>
      <c r="BB311" s="76"/>
      <c r="BC311" s="76"/>
      <c r="BD311" s="76"/>
      <c r="BE311" s="76"/>
      <c r="BF311" s="76"/>
      <c r="BG311" s="76"/>
      <c r="BH311" s="76"/>
      <c r="BI311" s="76"/>
    </row>
    <row r="312" spans="1:61" x14ac:dyDescent="0.25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  <c r="AA312" s="76"/>
      <c r="AB312" s="76"/>
      <c r="AC312" s="76"/>
      <c r="AD312" s="76"/>
      <c r="AE312" s="76"/>
      <c r="AF312" s="76"/>
      <c r="AG312" s="76"/>
      <c r="AH312" s="76"/>
      <c r="AI312" s="76"/>
      <c r="AJ312" s="76"/>
      <c r="AK312" s="76"/>
      <c r="AL312" s="76"/>
      <c r="AM312" s="76"/>
      <c r="AN312" s="76"/>
      <c r="AO312" s="76"/>
      <c r="AP312" s="76"/>
      <c r="AQ312" s="76"/>
      <c r="AR312" s="76"/>
      <c r="AS312" s="76"/>
      <c r="AT312" s="76"/>
      <c r="AU312" s="76"/>
      <c r="AV312" s="76"/>
      <c r="AW312" s="76"/>
      <c r="AX312" s="76"/>
      <c r="AY312" s="76"/>
      <c r="AZ312" s="76"/>
      <c r="BA312" s="76"/>
      <c r="BB312" s="76"/>
      <c r="BC312" s="76"/>
      <c r="BD312" s="76"/>
      <c r="BE312" s="76"/>
      <c r="BF312" s="76"/>
      <c r="BG312" s="76"/>
      <c r="BH312" s="76"/>
      <c r="BI312" s="76"/>
    </row>
    <row r="313" spans="1:61" x14ac:dyDescent="0.25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  <c r="AA313" s="76"/>
      <c r="AB313" s="76"/>
      <c r="AC313" s="76"/>
      <c r="AD313" s="76"/>
      <c r="AE313" s="76"/>
      <c r="AF313" s="76"/>
      <c r="AG313" s="76"/>
      <c r="AH313" s="76"/>
      <c r="AI313" s="76"/>
      <c r="AJ313" s="76"/>
      <c r="AK313" s="76"/>
      <c r="AL313" s="76"/>
      <c r="AM313" s="76"/>
      <c r="AN313" s="76"/>
      <c r="AO313" s="76"/>
      <c r="AP313" s="76"/>
      <c r="AQ313" s="76"/>
      <c r="AR313" s="76"/>
      <c r="AS313" s="76"/>
      <c r="AT313" s="76"/>
      <c r="AU313" s="76"/>
      <c r="AV313" s="76"/>
      <c r="AW313" s="76"/>
      <c r="AX313" s="76"/>
      <c r="AY313" s="76"/>
      <c r="AZ313" s="76"/>
      <c r="BA313" s="76"/>
      <c r="BB313" s="76"/>
      <c r="BC313" s="76"/>
      <c r="BD313" s="76"/>
      <c r="BE313" s="76"/>
      <c r="BF313" s="76"/>
      <c r="BG313" s="76"/>
      <c r="BH313" s="76"/>
      <c r="BI313" s="76"/>
    </row>
    <row r="314" spans="1:61" x14ac:dyDescent="0.25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  <c r="AA314" s="76"/>
      <c r="AB314" s="76"/>
      <c r="AC314" s="76"/>
      <c r="AD314" s="76"/>
      <c r="AE314" s="76"/>
      <c r="AF314" s="76"/>
      <c r="AG314" s="76"/>
      <c r="AH314" s="76"/>
      <c r="AI314" s="76"/>
      <c r="AJ314" s="76"/>
      <c r="AK314" s="76"/>
      <c r="AL314" s="76"/>
      <c r="AM314" s="76"/>
      <c r="AN314" s="76"/>
      <c r="AO314" s="76"/>
      <c r="AP314" s="76"/>
      <c r="AQ314" s="76"/>
      <c r="AR314" s="76"/>
      <c r="AS314" s="76"/>
      <c r="AT314" s="76"/>
      <c r="AU314" s="76"/>
      <c r="AV314" s="76"/>
      <c r="AW314" s="76"/>
      <c r="AX314" s="76"/>
      <c r="AY314" s="76"/>
      <c r="AZ314" s="76"/>
      <c r="BA314" s="76"/>
      <c r="BB314" s="76"/>
      <c r="BC314" s="76"/>
      <c r="BD314" s="76"/>
      <c r="BE314" s="76"/>
      <c r="BF314" s="76"/>
      <c r="BG314" s="76"/>
      <c r="BH314" s="76"/>
      <c r="BI314" s="76"/>
    </row>
    <row r="315" spans="1:61" x14ac:dyDescent="0.25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  <c r="AA315" s="76"/>
      <c r="AB315" s="76"/>
      <c r="AC315" s="76"/>
      <c r="AD315" s="76"/>
      <c r="AE315" s="76"/>
      <c r="AF315" s="76"/>
      <c r="AG315" s="76"/>
      <c r="AH315" s="76"/>
      <c r="AI315" s="76"/>
      <c r="AJ315" s="76"/>
      <c r="AK315" s="76"/>
      <c r="AL315" s="76"/>
      <c r="AM315" s="76"/>
      <c r="AN315" s="76"/>
      <c r="AO315" s="76"/>
      <c r="AP315" s="76"/>
      <c r="AQ315" s="76"/>
      <c r="AR315" s="76"/>
      <c r="AS315" s="76"/>
      <c r="AT315" s="76"/>
      <c r="AU315" s="76"/>
      <c r="AV315" s="76"/>
      <c r="AW315" s="76"/>
      <c r="AX315" s="76"/>
      <c r="AY315" s="76"/>
      <c r="AZ315" s="76"/>
      <c r="BA315" s="76"/>
      <c r="BB315" s="76"/>
      <c r="BC315" s="76"/>
      <c r="BD315" s="76"/>
      <c r="BE315" s="76"/>
      <c r="BF315" s="76"/>
      <c r="BG315" s="76"/>
      <c r="BH315" s="76"/>
      <c r="BI315" s="76"/>
    </row>
    <row r="316" spans="1:61" x14ac:dyDescent="0.25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  <c r="AA316" s="76"/>
      <c r="AB316" s="76"/>
      <c r="AC316" s="76"/>
      <c r="AD316" s="76"/>
      <c r="AE316" s="76"/>
      <c r="AF316" s="76"/>
      <c r="AG316" s="76"/>
      <c r="AH316" s="76"/>
      <c r="AI316" s="76"/>
      <c r="AJ316" s="76"/>
      <c r="AK316" s="76"/>
      <c r="AL316" s="76"/>
      <c r="AM316" s="76"/>
      <c r="AN316" s="76"/>
      <c r="AO316" s="76"/>
      <c r="AP316" s="76"/>
      <c r="AQ316" s="76"/>
      <c r="AR316" s="76"/>
      <c r="AS316" s="76"/>
      <c r="AT316" s="76"/>
      <c r="AU316" s="76"/>
      <c r="AV316" s="76"/>
      <c r="AW316" s="76"/>
      <c r="AX316" s="76"/>
      <c r="AY316" s="76"/>
      <c r="AZ316" s="76"/>
      <c r="BA316" s="76"/>
      <c r="BB316" s="76"/>
      <c r="BC316" s="76"/>
      <c r="BD316" s="76"/>
      <c r="BE316" s="76"/>
      <c r="BF316" s="76"/>
      <c r="BG316" s="76"/>
      <c r="BH316" s="76"/>
      <c r="BI316" s="76"/>
    </row>
    <row r="317" spans="1:61" x14ac:dyDescent="0.25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  <c r="AA317" s="76"/>
      <c r="AB317" s="76"/>
      <c r="AC317" s="76"/>
      <c r="AD317" s="76"/>
      <c r="AE317" s="76"/>
      <c r="AF317" s="76"/>
      <c r="AG317" s="76"/>
      <c r="AH317" s="76"/>
      <c r="AI317" s="76"/>
      <c r="AJ317" s="76"/>
      <c r="AK317" s="76"/>
      <c r="AL317" s="76"/>
      <c r="AM317" s="76"/>
      <c r="AN317" s="76"/>
      <c r="AO317" s="76"/>
      <c r="AP317" s="76"/>
      <c r="AQ317" s="76"/>
      <c r="AR317" s="76"/>
      <c r="AS317" s="76"/>
      <c r="AT317" s="76"/>
      <c r="AU317" s="76"/>
      <c r="AV317" s="76"/>
      <c r="AW317" s="76"/>
      <c r="AX317" s="76"/>
      <c r="AY317" s="76"/>
      <c r="AZ317" s="76"/>
      <c r="BA317" s="76"/>
      <c r="BB317" s="76"/>
      <c r="BC317" s="76"/>
      <c r="BD317" s="76"/>
      <c r="BE317" s="76"/>
      <c r="BF317" s="76"/>
      <c r="BG317" s="76"/>
      <c r="BH317" s="76"/>
      <c r="BI317" s="76"/>
    </row>
    <row r="318" spans="1:61" x14ac:dyDescent="0.25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  <c r="AA318" s="76"/>
      <c r="AB318" s="76"/>
      <c r="AC318" s="76"/>
      <c r="AD318" s="76"/>
      <c r="AE318" s="76"/>
      <c r="AF318" s="76"/>
      <c r="AG318" s="76"/>
      <c r="AH318" s="76"/>
      <c r="AI318" s="76"/>
      <c r="AJ318" s="76"/>
      <c r="AK318" s="76"/>
      <c r="AL318" s="76"/>
      <c r="AM318" s="76"/>
      <c r="AN318" s="76"/>
      <c r="AO318" s="76"/>
      <c r="AP318" s="76"/>
      <c r="AQ318" s="76"/>
      <c r="AR318" s="76"/>
      <c r="AS318" s="76"/>
      <c r="AT318" s="76"/>
      <c r="AU318" s="76"/>
      <c r="AV318" s="76"/>
      <c r="AW318" s="76"/>
      <c r="AX318" s="76"/>
      <c r="AY318" s="76"/>
      <c r="AZ318" s="76"/>
      <c r="BA318" s="76"/>
      <c r="BB318" s="76"/>
      <c r="BC318" s="76"/>
      <c r="BD318" s="76"/>
      <c r="BE318" s="76"/>
      <c r="BF318" s="76"/>
      <c r="BG318" s="76"/>
      <c r="BH318" s="76"/>
      <c r="BI318" s="76"/>
    </row>
    <row r="319" spans="1:61" x14ac:dyDescent="0.25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  <c r="AA319" s="76"/>
      <c r="AB319" s="76"/>
      <c r="AC319" s="76"/>
      <c r="AD319" s="76"/>
      <c r="AE319" s="76"/>
      <c r="AF319" s="76"/>
      <c r="AG319" s="76"/>
      <c r="AH319" s="76"/>
      <c r="AI319" s="76"/>
      <c r="AJ319" s="76"/>
      <c r="AK319" s="76"/>
      <c r="AL319" s="76"/>
      <c r="AM319" s="76"/>
      <c r="AN319" s="76"/>
      <c r="AO319" s="76"/>
      <c r="AP319" s="76"/>
      <c r="AQ319" s="76"/>
      <c r="AR319" s="76"/>
      <c r="AS319" s="76"/>
      <c r="AT319" s="76"/>
      <c r="AU319" s="76"/>
      <c r="AV319" s="76"/>
      <c r="AW319" s="76"/>
      <c r="AX319" s="76"/>
      <c r="AY319" s="76"/>
      <c r="AZ319" s="76"/>
      <c r="BA319" s="76"/>
      <c r="BB319" s="76"/>
      <c r="BC319" s="76"/>
      <c r="BD319" s="76"/>
      <c r="BE319" s="76"/>
      <c r="BF319" s="76"/>
      <c r="BG319" s="76"/>
      <c r="BH319" s="76"/>
      <c r="BI319" s="76"/>
    </row>
    <row r="320" spans="1:61" x14ac:dyDescent="0.25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  <c r="AA320" s="76"/>
      <c r="AB320" s="76"/>
      <c r="AC320" s="76"/>
      <c r="AD320" s="76"/>
      <c r="AE320" s="76"/>
      <c r="AF320" s="76"/>
      <c r="AG320" s="76"/>
      <c r="AH320" s="76"/>
      <c r="AI320" s="76"/>
      <c r="AJ320" s="76"/>
      <c r="AK320" s="76"/>
      <c r="AL320" s="76"/>
      <c r="AM320" s="76"/>
      <c r="AN320" s="76"/>
      <c r="AO320" s="76"/>
      <c r="AP320" s="76"/>
      <c r="AQ320" s="76"/>
      <c r="AR320" s="76"/>
      <c r="AS320" s="76"/>
      <c r="AT320" s="76"/>
      <c r="AU320" s="76"/>
      <c r="AV320" s="76"/>
      <c r="AW320" s="76"/>
      <c r="AX320" s="76"/>
      <c r="AY320" s="76"/>
      <c r="AZ320" s="76"/>
      <c r="BA320" s="76"/>
      <c r="BB320" s="76"/>
      <c r="BC320" s="76"/>
      <c r="BD320" s="76"/>
      <c r="BE320" s="76"/>
      <c r="BF320" s="76"/>
      <c r="BG320" s="76"/>
      <c r="BH320" s="76"/>
      <c r="BI320" s="76"/>
    </row>
    <row r="321" spans="1:61" x14ac:dyDescent="0.25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  <c r="AA321" s="76"/>
      <c r="AB321" s="76"/>
      <c r="AC321" s="76"/>
      <c r="AD321" s="76"/>
      <c r="AE321" s="76"/>
      <c r="AF321" s="76"/>
      <c r="AG321" s="76"/>
      <c r="AH321" s="76"/>
      <c r="AI321" s="76"/>
      <c r="AJ321" s="76"/>
      <c r="AK321" s="76"/>
      <c r="AL321" s="76"/>
      <c r="AM321" s="76"/>
      <c r="AN321" s="76"/>
      <c r="AO321" s="76"/>
      <c r="AP321" s="76"/>
      <c r="AQ321" s="76"/>
      <c r="AR321" s="76"/>
      <c r="AS321" s="76"/>
      <c r="AT321" s="76"/>
      <c r="AU321" s="76"/>
      <c r="AV321" s="76"/>
      <c r="AW321" s="76"/>
      <c r="AX321" s="76"/>
      <c r="AY321" s="76"/>
      <c r="AZ321" s="76"/>
      <c r="BA321" s="76"/>
      <c r="BB321" s="76"/>
      <c r="BC321" s="76"/>
      <c r="BD321" s="76"/>
      <c r="BE321" s="76"/>
      <c r="BF321" s="76"/>
      <c r="BG321" s="76"/>
      <c r="BH321" s="76"/>
      <c r="BI321" s="76"/>
    </row>
    <row r="322" spans="1:61" x14ac:dyDescent="0.25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  <c r="AA322" s="76"/>
      <c r="AB322" s="76"/>
      <c r="AC322" s="76"/>
      <c r="AD322" s="76"/>
      <c r="AE322" s="76"/>
      <c r="AF322" s="76"/>
      <c r="AG322" s="76"/>
      <c r="AH322" s="76"/>
      <c r="AI322" s="76"/>
      <c r="AJ322" s="76"/>
      <c r="AK322" s="76"/>
      <c r="AL322" s="76"/>
      <c r="AM322" s="76"/>
      <c r="AN322" s="76"/>
      <c r="AO322" s="76"/>
      <c r="AP322" s="76"/>
      <c r="AQ322" s="76"/>
      <c r="AR322" s="76"/>
      <c r="AS322" s="76"/>
      <c r="AT322" s="76"/>
      <c r="AU322" s="76"/>
      <c r="AV322" s="76"/>
      <c r="AW322" s="76"/>
      <c r="AX322" s="76"/>
      <c r="AY322" s="76"/>
      <c r="AZ322" s="76"/>
      <c r="BA322" s="76"/>
      <c r="BB322" s="76"/>
      <c r="BC322" s="76"/>
      <c r="BD322" s="76"/>
      <c r="BE322" s="76"/>
      <c r="BF322" s="76"/>
      <c r="BG322" s="76"/>
      <c r="BH322" s="76"/>
      <c r="BI322" s="76"/>
    </row>
    <row r="323" spans="1:61" x14ac:dyDescent="0.25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  <c r="AA323" s="76"/>
      <c r="AB323" s="76"/>
      <c r="AC323" s="76"/>
      <c r="AD323" s="76"/>
      <c r="AE323" s="76"/>
      <c r="AF323" s="76"/>
      <c r="AG323" s="76"/>
      <c r="AH323" s="76"/>
      <c r="AI323" s="76"/>
      <c r="AJ323" s="76"/>
      <c r="AK323" s="76"/>
      <c r="AL323" s="76"/>
      <c r="AM323" s="76"/>
      <c r="AN323" s="76"/>
      <c r="AO323" s="76"/>
      <c r="AP323" s="76"/>
      <c r="AQ323" s="76"/>
      <c r="AR323" s="76"/>
      <c r="AS323" s="76"/>
      <c r="AT323" s="76"/>
      <c r="AU323" s="76"/>
      <c r="AV323" s="76"/>
      <c r="AW323" s="76"/>
      <c r="AX323" s="76"/>
      <c r="AY323" s="76"/>
      <c r="AZ323" s="76"/>
      <c r="BA323" s="76"/>
      <c r="BB323" s="76"/>
      <c r="BC323" s="76"/>
      <c r="BD323" s="76"/>
      <c r="BE323" s="76"/>
      <c r="BF323" s="76"/>
      <c r="BG323" s="76"/>
      <c r="BH323" s="76"/>
      <c r="BI323" s="76"/>
    </row>
    <row r="324" spans="1:61" x14ac:dyDescent="0.25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  <c r="AA324" s="76"/>
      <c r="AB324" s="76"/>
      <c r="AC324" s="76"/>
      <c r="AD324" s="76"/>
      <c r="AE324" s="76"/>
      <c r="AF324" s="76"/>
      <c r="AG324" s="76"/>
      <c r="AH324" s="76"/>
      <c r="AI324" s="76"/>
      <c r="AJ324" s="76"/>
      <c r="AK324" s="76"/>
      <c r="AL324" s="76"/>
      <c r="AM324" s="76"/>
      <c r="AN324" s="76"/>
      <c r="AO324" s="76"/>
      <c r="AP324" s="76"/>
      <c r="AQ324" s="76"/>
      <c r="AR324" s="76"/>
      <c r="AS324" s="76"/>
      <c r="AT324" s="76"/>
      <c r="AU324" s="76"/>
      <c r="AV324" s="76"/>
      <c r="AW324" s="76"/>
      <c r="AX324" s="76"/>
      <c r="AY324" s="76"/>
      <c r="AZ324" s="76"/>
      <c r="BA324" s="76"/>
      <c r="BB324" s="76"/>
      <c r="BC324" s="76"/>
      <c r="BD324" s="76"/>
      <c r="BE324" s="76"/>
      <c r="BF324" s="76"/>
      <c r="BG324" s="76"/>
      <c r="BH324" s="76"/>
      <c r="BI324" s="76"/>
    </row>
    <row r="325" spans="1:61" x14ac:dyDescent="0.25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  <c r="AA325" s="76"/>
      <c r="AB325" s="76"/>
      <c r="AC325" s="76"/>
      <c r="AD325" s="76"/>
      <c r="AE325" s="76"/>
      <c r="AF325" s="76"/>
      <c r="AG325" s="76"/>
      <c r="AH325" s="76"/>
      <c r="AI325" s="76"/>
      <c r="AJ325" s="76"/>
      <c r="AK325" s="76"/>
      <c r="AL325" s="76"/>
      <c r="AM325" s="76"/>
      <c r="AN325" s="76"/>
      <c r="AO325" s="76"/>
      <c r="AP325" s="76"/>
      <c r="AQ325" s="76"/>
      <c r="AR325" s="76"/>
      <c r="AS325" s="76"/>
      <c r="AT325" s="76"/>
      <c r="AU325" s="76"/>
      <c r="AV325" s="76"/>
      <c r="AW325" s="76"/>
      <c r="AX325" s="76"/>
      <c r="AY325" s="76"/>
      <c r="AZ325" s="76"/>
      <c r="BA325" s="76"/>
      <c r="BB325" s="76"/>
      <c r="BC325" s="76"/>
      <c r="BD325" s="76"/>
      <c r="BE325" s="76"/>
      <c r="BF325" s="76"/>
      <c r="BG325" s="76"/>
      <c r="BH325" s="76"/>
      <c r="BI325" s="76"/>
    </row>
    <row r="326" spans="1:61" x14ac:dyDescent="0.25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  <c r="AA326" s="76"/>
      <c r="AB326" s="76"/>
      <c r="AC326" s="76"/>
      <c r="AD326" s="76"/>
      <c r="AE326" s="76"/>
      <c r="AF326" s="76"/>
      <c r="AG326" s="76"/>
      <c r="AH326" s="76"/>
      <c r="AI326" s="76"/>
      <c r="AJ326" s="76"/>
      <c r="AK326" s="76"/>
      <c r="AL326" s="76"/>
      <c r="AM326" s="76"/>
      <c r="AN326" s="76"/>
      <c r="AO326" s="76"/>
      <c r="AP326" s="76"/>
      <c r="AQ326" s="76"/>
      <c r="AR326" s="76"/>
      <c r="AS326" s="76"/>
      <c r="AT326" s="76"/>
      <c r="AU326" s="76"/>
      <c r="AV326" s="76"/>
      <c r="AW326" s="76"/>
      <c r="AX326" s="76"/>
      <c r="AY326" s="76"/>
      <c r="AZ326" s="76"/>
      <c r="BA326" s="76"/>
      <c r="BB326" s="76"/>
      <c r="BC326" s="76"/>
      <c r="BD326" s="76"/>
      <c r="BE326" s="76"/>
      <c r="BF326" s="76"/>
      <c r="BG326" s="76"/>
      <c r="BH326" s="76"/>
      <c r="BI326" s="76"/>
    </row>
    <row r="327" spans="1:61" x14ac:dyDescent="0.25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  <c r="AA327" s="76"/>
      <c r="AB327" s="76"/>
      <c r="AC327" s="76"/>
      <c r="AD327" s="76"/>
      <c r="AE327" s="76"/>
      <c r="AF327" s="76"/>
      <c r="AG327" s="76"/>
      <c r="AH327" s="76"/>
      <c r="AI327" s="76"/>
      <c r="AJ327" s="76"/>
      <c r="AK327" s="76"/>
      <c r="AL327" s="76"/>
      <c r="AM327" s="76"/>
      <c r="AN327" s="76"/>
      <c r="AO327" s="76"/>
      <c r="AP327" s="76"/>
      <c r="AQ327" s="76"/>
      <c r="AR327" s="76"/>
      <c r="AS327" s="76"/>
      <c r="AT327" s="76"/>
      <c r="AU327" s="76"/>
      <c r="AV327" s="76"/>
      <c r="AW327" s="76"/>
      <c r="AX327" s="76"/>
      <c r="AY327" s="76"/>
      <c r="AZ327" s="76"/>
      <c r="BA327" s="76"/>
      <c r="BB327" s="76"/>
      <c r="BC327" s="76"/>
      <c r="BD327" s="76"/>
      <c r="BE327" s="76"/>
      <c r="BF327" s="76"/>
      <c r="BG327" s="76"/>
      <c r="BH327" s="76"/>
      <c r="BI327" s="76"/>
    </row>
    <row r="328" spans="1:61" x14ac:dyDescent="0.25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  <c r="AA328" s="76"/>
      <c r="AB328" s="76"/>
      <c r="AC328" s="76"/>
      <c r="AD328" s="76"/>
      <c r="AE328" s="76"/>
      <c r="AF328" s="76"/>
      <c r="AG328" s="76"/>
      <c r="AH328" s="76"/>
      <c r="AI328" s="76"/>
      <c r="AJ328" s="76"/>
      <c r="AK328" s="76"/>
      <c r="AL328" s="76"/>
      <c r="AM328" s="76"/>
      <c r="AN328" s="76"/>
      <c r="AO328" s="76"/>
      <c r="AP328" s="76"/>
      <c r="AQ328" s="76"/>
      <c r="AR328" s="76"/>
      <c r="AS328" s="76"/>
      <c r="AT328" s="76"/>
      <c r="AU328" s="76"/>
      <c r="AV328" s="76"/>
      <c r="AW328" s="76"/>
      <c r="AX328" s="76"/>
      <c r="AY328" s="76"/>
      <c r="AZ328" s="76"/>
      <c r="BA328" s="76"/>
      <c r="BB328" s="76"/>
      <c r="BC328" s="76"/>
      <c r="BD328" s="76"/>
      <c r="BE328" s="76"/>
      <c r="BF328" s="76"/>
      <c r="BG328" s="76"/>
      <c r="BH328" s="76"/>
      <c r="BI328" s="76"/>
    </row>
    <row r="329" spans="1:61" x14ac:dyDescent="0.25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  <c r="AA329" s="76"/>
      <c r="AB329" s="76"/>
      <c r="AC329" s="76"/>
      <c r="AD329" s="76"/>
      <c r="AE329" s="76"/>
      <c r="AF329" s="76"/>
      <c r="AG329" s="76"/>
      <c r="AH329" s="76"/>
      <c r="AI329" s="76"/>
      <c r="AJ329" s="76"/>
      <c r="AK329" s="76"/>
      <c r="AL329" s="76"/>
      <c r="AM329" s="76"/>
      <c r="AN329" s="76"/>
      <c r="AO329" s="76"/>
      <c r="AP329" s="76"/>
      <c r="AQ329" s="76"/>
      <c r="AR329" s="76"/>
      <c r="AS329" s="76"/>
      <c r="AT329" s="76"/>
      <c r="AU329" s="76"/>
      <c r="AV329" s="76"/>
      <c r="AW329" s="76"/>
      <c r="AX329" s="76"/>
      <c r="AY329" s="76"/>
      <c r="AZ329" s="76"/>
      <c r="BA329" s="76"/>
      <c r="BB329" s="76"/>
      <c r="BC329" s="76"/>
      <c r="BD329" s="76"/>
      <c r="BE329" s="76"/>
      <c r="BF329" s="76"/>
      <c r="BG329" s="76"/>
      <c r="BH329" s="76"/>
      <c r="BI329" s="76"/>
    </row>
    <row r="330" spans="1:61" x14ac:dyDescent="0.25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  <c r="AA330" s="76"/>
      <c r="AB330" s="76"/>
      <c r="AC330" s="76"/>
      <c r="AD330" s="76"/>
      <c r="AE330" s="76"/>
      <c r="AF330" s="76"/>
      <c r="AG330" s="76"/>
      <c r="AH330" s="76"/>
      <c r="AI330" s="76"/>
      <c r="AJ330" s="76"/>
      <c r="AK330" s="76"/>
      <c r="AL330" s="76"/>
      <c r="AM330" s="76"/>
      <c r="AN330" s="76"/>
      <c r="AO330" s="76"/>
      <c r="AP330" s="76"/>
      <c r="AQ330" s="76"/>
      <c r="AR330" s="76"/>
      <c r="AS330" s="76"/>
      <c r="AT330" s="76"/>
      <c r="AU330" s="76"/>
      <c r="AV330" s="76"/>
      <c r="AW330" s="76"/>
      <c r="AX330" s="76"/>
      <c r="AY330" s="76"/>
      <c r="AZ330" s="76"/>
      <c r="BA330" s="76"/>
      <c r="BB330" s="76"/>
      <c r="BC330" s="76"/>
      <c r="BD330" s="76"/>
      <c r="BE330" s="76"/>
      <c r="BF330" s="76"/>
      <c r="BG330" s="76"/>
      <c r="BH330" s="76"/>
      <c r="BI330" s="76"/>
    </row>
    <row r="331" spans="1:61" x14ac:dyDescent="0.25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  <c r="AA331" s="76"/>
      <c r="AB331" s="76"/>
      <c r="AC331" s="76"/>
      <c r="AD331" s="76"/>
      <c r="AE331" s="76"/>
      <c r="AF331" s="76"/>
      <c r="AG331" s="76"/>
      <c r="AH331" s="76"/>
      <c r="AI331" s="76"/>
      <c r="AJ331" s="76"/>
      <c r="AK331" s="76"/>
      <c r="AL331" s="76"/>
      <c r="AM331" s="76"/>
      <c r="AN331" s="76"/>
      <c r="AO331" s="76"/>
      <c r="AP331" s="76"/>
      <c r="AQ331" s="76"/>
      <c r="AR331" s="76"/>
      <c r="AS331" s="76"/>
      <c r="AT331" s="76"/>
      <c r="AU331" s="76"/>
      <c r="AV331" s="76"/>
      <c r="AW331" s="76"/>
      <c r="AX331" s="76"/>
      <c r="AY331" s="76"/>
      <c r="AZ331" s="76"/>
      <c r="BA331" s="76"/>
      <c r="BB331" s="76"/>
      <c r="BC331" s="76"/>
      <c r="BD331" s="76"/>
      <c r="BE331" s="76"/>
      <c r="BF331" s="76"/>
      <c r="BG331" s="76"/>
      <c r="BH331" s="76"/>
      <c r="BI331" s="76"/>
    </row>
    <row r="332" spans="1:61" x14ac:dyDescent="0.25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  <c r="AA332" s="76"/>
      <c r="AB332" s="76"/>
      <c r="AC332" s="76"/>
      <c r="AD332" s="76"/>
      <c r="AE332" s="76"/>
      <c r="AF332" s="76"/>
      <c r="AG332" s="76"/>
      <c r="AH332" s="76"/>
      <c r="AI332" s="76"/>
      <c r="AJ332" s="76"/>
      <c r="AK332" s="76"/>
      <c r="AL332" s="76"/>
      <c r="AM332" s="76"/>
      <c r="AN332" s="76"/>
      <c r="AO332" s="76"/>
      <c r="AP332" s="76"/>
      <c r="AQ332" s="76"/>
      <c r="AR332" s="76"/>
      <c r="AS332" s="76"/>
      <c r="AT332" s="76"/>
      <c r="AU332" s="76"/>
      <c r="AV332" s="76"/>
      <c r="AW332" s="76"/>
      <c r="AX332" s="76"/>
      <c r="AY332" s="76"/>
      <c r="AZ332" s="76"/>
      <c r="BA332" s="76"/>
      <c r="BB332" s="76"/>
      <c r="BC332" s="76"/>
      <c r="BD332" s="76"/>
      <c r="BE332" s="76"/>
      <c r="BF332" s="76"/>
      <c r="BG332" s="76"/>
      <c r="BH332" s="76"/>
      <c r="BI332" s="76"/>
    </row>
    <row r="333" spans="1:61" x14ac:dyDescent="0.25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  <c r="AA333" s="76"/>
      <c r="AB333" s="76"/>
      <c r="AC333" s="76"/>
      <c r="AD333" s="76"/>
      <c r="AE333" s="76"/>
      <c r="AF333" s="76"/>
      <c r="AG333" s="76"/>
      <c r="AH333" s="76"/>
      <c r="AI333" s="76"/>
      <c r="AJ333" s="76"/>
      <c r="AK333" s="76"/>
      <c r="AL333" s="76"/>
      <c r="AM333" s="76"/>
      <c r="AN333" s="76"/>
      <c r="AO333" s="76"/>
      <c r="AP333" s="76"/>
      <c r="AQ333" s="76"/>
      <c r="AR333" s="76"/>
      <c r="AS333" s="76"/>
      <c r="AT333" s="76"/>
      <c r="AU333" s="76"/>
      <c r="AV333" s="76"/>
      <c r="AW333" s="76"/>
      <c r="AX333" s="76"/>
      <c r="AY333" s="76"/>
      <c r="AZ333" s="76"/>
      <c r="BA333" s="76"/>
      <c r="BB333" s="76"/>
      <c r="BC333" s="76"/>
      <c r="BD333" s="76"/>
      <c r="BE333" s="76"/>
      <c r="BF333" s="76"/>
      <c r="BG333" s="76"/>
      <c r="BH333" s="76"/>
      <c r="BI333" s="76"/>
    </row>
    <row r="334" spans="1:61" x14ac:dyDescent="0.25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  <c r="AA334" s="76"/>
      <c r="AB334" s="76"/>
      <c r="AC334" s="76"/>
      <c r="AD334" s="76"/>
      <c r="AE334" s="76"/>
      <c r="AF334" s="76"/>
      <c r="AG334" s="76"/>
      <c r="AH334" s="76"/>
      <c r="AI334" s="76"/>
      <c r="AJ334" s="76"/>
      <c r="AK334" s="76"/>
      <c r="AL334" s="76"/>
      <c r="AM334" s="76"/>
      <c r="AN334" s="76"/>
      <c r="AO334" s="76"/>
      <c r="AP334" s="76"/>
      <c r="AQ334" s="76"/>
      <c r="AR334" s="76"/>
      <c r="AS334" s="76"/>
      <c r="AT334" s="76"/>
      <c r="AU334" s="76"/>
      <c r="AV334" s="76"/>
      <c r="AW334" s="76"/>
      <c r="AX334" s="76"/>
      <c r="AY334" s="76"/>
      <c r="AZ334" s="76"/>
      <c r="BA334" s="76"/>
      <c r="BB334" s="76"/>
      <c r="BC334" s="76"/>
      <c r="BD334" s="76"/>
      <c r="BE334" s="76"/>
      <c r="BF334" s="76"/>
      <c r="BG334" s="76"/>
      <c r="BH334" s="76"/>
      <c r="BI334" s="76"/>
    </row>
    <row r="335" spans="1:61" x14ac:dyDescent="0.25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  <c r="AA335" s="76"/>
      <c r="AB335" s="76"/>
      <c r="AC335" s="76"/>
      <c r="AD335" s="76"/>
      <c r="AE335" s="76"/>
      <c r="AF335" s="76"/>
      <c r="AG335" s="76"/>
      <c r="AH335" s="76"/>
      <c r="AI335" s="76"/>
      <c r="AJ335" s="76"/>
      <c r="AK335" s="76"/>
      <c r="AL335" s="76"/>
      <c r="AM335" s="76"/>
      <c r="AN335" s="76"/>
      <c r="AO335" s="76"/>
      <c r="AP335" s="76"/>
      <c r="AQ335" s="76"/>
      <c r="AR335" s="76"/>
      <c r="AS335" s="76"/>
      <c r="AT335" s="76"/>
      <c r="AU335" s="76"/>
      <c r="AV335" s="76"/>
      <c r="AW335" s="76"/>
      <c r="AX335" s="76"/>
      <c r="AY335" s="76"/>
      <c r="AZ335" s="76"/>
      <c r="BA335" s="76"/>
      <c r="BB335" s="76"/>
      <c r="BC335" s="76"/>
      <c r="BD335" s="76"/>
      <c r="BE335" s="76"/>
      <c r="BF335" s="76"/>
      <c r="BG335" s="76"/>
      <c r="BH335" s="76"/>
      <c r="BI335" s="76"/>
    </row>
    <row r="336" spans="1:61" x14ac:dyDescent="0.25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  <c r="AA336" s="76"/>
      <c r="AB336" s="76"/>
      <c r="AC336" s="76"/>
      <c r="AD336" s="76"/>
      <c r="AE336" s="76"/>
      <c r="AF336" s="76"/>
      <c r="AG336" s="76"/>
      <c r="AH336" s="76"/>
      <c r="AI336" s="76"/>
      <c r="AJ336" s="76"/>
      <c r="AK336" s="76"/>
      <c r="AL336" s="76"/>
      <c r="AM336" s="76"/>
      <c r="AN336" s="76"/>
      <c r="AO336" s="76"/>
      <c r="AP336" s="76"/>
      <c r="AQ336" s="76"/>
      <c r="AR336" s="76"/>
      <c r="AS336" s="76"/>
      <c r="AT336" s="76"/>
      <c r="AU336" s="76"/>
      <c r="AV336" s="76"/>
      <c r="AW336" s="76"/>
      <c r="AX336" s="76"/>
      <c r="AY336" s="76"/>
      <c r="AZ336" s="76"/>
      <c r="BA336" s="76"/>
      <c r="BB336" s="76"/>
      <c r="BC336" s="76"/>
      <c r="BD336" s="76"/>
      <c r="BE336" s="76"/>
      <c r="BF336" s="76"/>
      <c r="BG336" s="76"/>
      <c r="BH336" s="76"/>
      <c r="BI336" s="76"/>
    </row>
    <row r="337" spans="1:61" x14ac:dyDescent="0.25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  <c r="AA337" s="76"/>
      <c r="AB337" s="76"/>
      <c r="AC337" s="76"/>
      <c r="AD337" s="76"/>
      <c r="AE337" s="76"/>
      <c r="AF337" s="76"/>
      <c r="AG337" s="76"/>
      <c r="AH337" s="76"/>
      <c r="AI337" s="76"/>
      <c r="AJ337" s="76"/>
      <c r="AK337" s="76"/>
      <c r="AL337" s="76"/>
      <c r="AM337" s="76"/>
      <c r="AN337" s="76"/>
      <c r="AO337" s="76"/>
      <c r="AP337" s="76"/>
      <c r="AQ337" s="76"/>
      <c r="AR337" s="76"/>
      <c r="AS337" s="76"/>
      <c r="AT337" s="76"/>
      <c r="AU337" s="76"/>
      <c r="AV337" s="76"/>
      <c r="AW337" s="76"/>
      <c r="AX337" s="76"/>
      <c r="AY337" s="76"/>
      <c r="AZ337" s="76"/>
      <c r="BA337" s="76"/>
      <c r="BB337" s="76"/>
      <c r="BC337" s="76"/>
      <c r="BD337" s="76"/>
      <c r="BE337" s="76"/>
      <c r="BF337" s="76"/>
      <c r="BG337" s="76"/>
      <c r="BH337" s="76"/>
      <c r="BI337" s="76"/>
    </row>
    <row r="338" spans="1:61" x14ac:dyDescent="0.25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  <c r="AA338" s="76"/>
      <c r="AB338" s="76"/>
      <c r="AC338" s="76"/>
      <c r="AD338" s="76"/>
      <c r="AE338" s="76"/>
      <c r="AF338" s="76"/>
      <c r="AG338" s="76"/>
      <c r="AH338" s="76"/>
      <c r="AI338" s="76"/>
      <c r="AJ338" s="76"/>
      <c r="AK338" s="76"/>
      <c r="AL338" s="76"/>
      <c r="AM338" s="76"/>
      <c r="AN338" s="76"/>
      <c r="AO338" s="76"/>
      <c r="AP338" s="76"/>
      <c r="AQ338" s="76"/>
      <c r="AR338" s="76"/>
      <c r="AS338" s="76"/>
      <c r="AT338" s="76"/>
      <c r="AU338" s="76"/>
      <c r="AV338" s="76"/>
      <c r="AW338" s="76"/>
      <c r="AX338" s="76"/>
      <c r="AY338" s="76"/>
      <c r="AZ338" s="76"/>
      <c r="BA338" s="76"/>
      <c r="BB338" s="76"/>
      <c r="BC338" s="76"/>
      <c r="BD338" s="76"/>
      <c r="BE338" s="76"/>
      <c r="BF338" s="76"/>
      <c r="BG338" s="76"/>
      <c r="BH338" s="76"/>
      <c r="BI338" s="76"/>
    </row>
    <row r="339" spans="1:61" x14ac:dyDescent="0.25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  <c r="AA339" s="76"/>
      <c r="AB339" s="76"/>
      <c r="AC339" s="76"/>
      <c r="AD339" s="76"/>
      <c r="AE339" s="76"/>
      <c r="AF339" s="76"/>
      <c r="AG339" s="76"/>
      <c r="AH339" s="76"/>
      <c r="AI339" s="76"/>
      <c r="AJ339" s="76"/>
      <c r="AK339" s="76"/>
      <c r="AL339" s="76"/>
      <c r="AM339" s="76"/>
      <c r="AN339" s="76"/>
      <c r="AO339" s="76"/>
      <c r="AP339" s="76"/>
      <c r="AQ339" s="76"/>
      <c r="AR339" s="76"/>
      <c r="AS339" s="76"/>
      <c r="AT339" s="76"/>
      <c r="AU339" s="76"/>
      <c r="AV339" s="76"/>
      <c r="AW339" s="76"/>
      <c r="AX339" s="76"/>
      <c r="AY339" s="76"/>
      <c r="AZ339" s="76"/>
      <c r="BA339" s="76"/>
      <c r="BB339" s="76"/>
      <c r="BC339" s="76"/>
      <c r="BD339" s="76"/>
      <c r="BE339" s="76"/>
      <c r="BF339" s="76"/>
      <c r="BG339" s="76"/>
      <c r="BH339" s="76"/>
      <c r="BI339" s="76"/>
    </row>
    <row r="340" spans="1:61" x14ac:dyDescent="0.25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  <c r="AA340" s="76"/>
      <c r="AB340" s="76"/>
      <c r="AC340" s="76"/>
      <c r="AD340" s="76"/>
      <c r="AE340" s="76"/>
      <c r="AF340" s="76"/>
      <c r="AG340" s="76"/>
      <c r="AH340" s="76"/>
      <c r="AI340" s="76"/>
      <c r="AJ340" s="76"/>
      <c r="AK340" s="76"/>
      <c r="AL340" s="76"/>
      <c r="AM340" s="76"/>
      <c r="AN340" s="76"/>
      <c r="AO340" s="76"/>
      <c r="AP340" s="76"/>
      <c r="AQ340" s="76"/>
      <c r="AR340" s="76"/>
      <c r="AS340" s="76"/>
      <c r="AT340" s="76"/>
      <c r="AU340" s="76"/>
      <c r="AV340" s="76"/>
      <c r="AW340" s="76"/>
      <c r="AX340" s="76"/>
      <c r="AY340" s="76"/>
      <c r="AZ340" s="76"/>
      <c r="BA340" s="76"/>
      <c r="BB340" s="76"/>
      <c r="BC340" s="76"/>
      <c r="BD340" s="76"/>
      <c r="BE340" s="76"/>
      <c r="BF340" s="76"/>
      <c r="BG340" s="76"/>
      <c r="BH340" s="76"/>
      <c r="BI340" s="76"/>
    </row>
    <row r="341" spans="1:61" x14ac:dyDescent="0.25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  <c r="AA341" s="76"/>
      <c r="AB341" s="76"/>
      <c r="AC341" s="76"/>
      <c r="AD341" s="76"/>
      <c r="AE341" s="76"/>
      <c r="AF341" s="76"/>
      <c r="AG341" s="76"/>
      <c r="AH341" s="76"/>
      <c r="AI341" s="76"/>
      <c r="AJ341" s="76"/>
      <c r="AK341" s="76"/>
      <c r="AL341" s="76"/>
      <c r="AM341" s="76"/>
      <c r="AN341" s="76"/>
      <c r="AO341" s="76"/>
      <c r="AP341" s="76"/>
      <c r="AQ341" s="76"/>
      <c r="AR341" s="76"/>
      <c r="AS341" s="76"/>
      <c r="AT341" s="76"/>
      <c r="AU341" s="76"/>
      <c r="AV341" s="76"/>
      <c r="AW341" s="76"/>
      <c r="AX341" s="76"/>
      <c r="AY341" s="76"/>
      <c r="AZ341" s="76"/>
      <c r="BA341" s="76"/>
      <c r="BB341" s="76"/>
      <c r="BC341" s="76"/>
      <c r="BD341" s="76"/>
      <c r="BE341" s="76"/>
      <c r="BF341" s="76"/>
      <c r="BG341" s="76"/>
      <c r="BH341" s="76"/>
      <c r="BI341" s="76"/>
    </row>
    <row r="342" spans="1:61" x14ac:dyDescent="0.25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  <c r="AA342" s="76"/>
      <c r="AB342" s="76"/>
      <c r="AC342" s="76"/>
      <c r="AD342" s="76"/>
      <c r="AE342" s="76"/>
      <c r="AF342" s="76"/>
      <c r="AG342" s="76"/>
      <c r="AH342" s="76"/>
      <c r="AI342" s="76"/>
      <c r="AJ342" s="76"/>
      <c r="AK342" s="76"/>
      <c r="AL342" s="76"/>
      <c r="AM342" s="76"/>
      <c r="AN342" s="76"/>
      <c r="AO342" s="76"/>
      <c r="AP342" s="76"/>
      <c r="AQ342" s="76"/>
      <c r="AR342" s="76"/>
      <c r="AS342" s="76"/>
      <c r="AT342" s="76"/>
      <c r="AU342" s="76"/>
      <c r="AV342" s="76"/>
      <c r="AW342" s="76"/>
      <c r="AX342" s="76"/>
      <c r="AY342" s="76"/>
      <c r="AZ342" s="76"/>
      <c r="BA342" s="76"/>
      <c r="BB342" s="76"/>
      <c r="BC342" s="76"/>
      <c r="BD342" s="76"/>
      <c r="BE342" s="76"/>
      <c r="BF342" s="76"/>
      <c r="BG342" s="76"/>
      <c r="BH342" s="76"/>
      <c r="BI342" s="76"/>
    </row>
    <row r="343" spans="1:61" x14ac:dyDescent="0.25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  <c r="AA343" s="76"/>
      <c r="AB343" s="76"/>
      <c r="AC343" s="76"/>
      <c r="AD343" s="76"/>
      <c r="AE343" s="76"/>
      <c r="AF343" s="76"/>
      <c r="AG343" s="76"/>
      <c r="AH343" s="76"/>
      <c r="AI343" s="76"/>
      <c r="AJ343" s="76"/>
      <c r="AK343" s="76"/>
      <c r="AL343" s="76"/>
      <c r="AM343" s="76"/>
      <c r="AN343" s="76"/>
      <c r="AO343" s="76"/>
      <c r="AP343" s="76"/>
      <c r="AQ343" s="76"/>
      <c r="AR343" s="76"/>
      <c r="AS343" s="76"/>
      <c r="AT343" s="76"/>
      <c r="AU343" s="76"/>
      <c r="AV343" s="76"/>
      <c r="AW343" s="76"/>
      <c r="AX343" s="76"/>
      <c r="AY343" s="76"/>
      <c r="AZ343" s="76"/>
      <c r="BA343" s="76"/>
      <c r="BB343" s="76"/>
      <c r="BC343" s="76"/>
      <c r="BD343" s="76"/>
      <c r="BE343" s="76"/>
      <c r="BF343" s="76"/>
      <c r="BG343" s="76"/>
      <c r="BH343" s="76"/>
      <c r="BI343" s="76"/>
    </row>
    <row r="344" spans="1:61" x14ac:dyDescent="0.25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  <c r="AA344" s="76"/>
      <c r="AB344" s="76"/>
      <c r="AC344" s="76"/>
      <c r="AD344" s="76"/>
      <c r="AE344" s="76"/>
      <c r="AF344" s="76"/>
      <c r="AG344" s="76"/>
      <c r="AH344" s="76"/>
      <c r="AI344" s="76"/>
      <c r="AJ344" s="76"/>
      <c r="AK344" s="76"/>
      <c r="AL344" s="76"/>
      <c r="AM344" s="76"/>
      <c r="AN344" s="76"/>
      <c r="AO344" s="76"/>
      <c r="AP344" s="76"/>
      <c r="AQ344" s="76"/>
      <c r="AR344" s="76"/>
      <c r="AS344" s="76"/>
      <c r="AT344" s="76"/>
      <c r="AU344" s="76"/>
      <c r="AV344" s="76"/>
      <c r="AW344" s="76"/>
      <c r="AX344" s="76"/>
      <c r="AY344" s="76"/>
      <c r="AZ344" s="76"/>
      <c r="BA344" s="76"/>
      <c r="BB344" s="76"/>
      <c r="BC344" s="76"/>
      <c r="BD344" s="76"/>
      <c r="BE344" s="76"/>
      <c r="BF344" s="76"/>
      <c r="BG344" s="76"/>
      <c r="BH344" s="76"/>
      <c r="BI344" s="76"/>
    </row>
    <row r="345" spans="1:61" x14ac:dyDescent="0.25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  <c r="AA345" s="76"/>
      <c r="AB345" s="76"/>
      <c r="AC345" s="76"/>
      <c r="AD345" s="76"/>
      <c r="AE345" s="76"/>
      <c r="AF345" s="76"/>
      <c r="AG345" s="76"/>
      <c r="AH345" s="76"/>
      <c r="AI345" s="76"/>
      <c r="AJ345" s="76"/>
      <c r="AK345" s="76"/>
      <c r="AL345" s="76"/>
      <c r="AM345" s="76"/>
      <c r="AN345" s="76"/>
      <c r="AO345" s="76"/>
      <c r="AP345" s="76"/>
      <c r="AQ345" s="76"/>
      <c r="AR345" s="76"/>
      <c r="AS345" s="76"/>
      <c r="AT345" s="76"/>
      <c r="AU345" s="76"/>
      <c r="AV345" s="76"/>
      <c r="AW345" s="76"/>
      <c r="AX345" s="76"/>
      <c r="AY345" s="76"/>
      <c r="AZ345" s="76"/>
      <c r="BA345" s="76"/>
      <c r="BB345" s="76"/>
      <c r="BC345" s="76"/>
      <c r="BD345" s="76"/>
      <c r="BE345" s="76"/>
      <c r="BF345" s="76"/>
      <c r="BG345" s="76"/>
      <c r="BH345" s="76"/>
      <c r="BI345" s="76"/>
    </row>
    <row r="346" spans="1:61" x14ac:dyDescent="0.25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  <c r="AA346" s="76"/>
      <c r="AB346" s="76"/>
      <c r="AC346" s="76"/>
      <c r="AD346" s="76"/>
      <c r="AE346" s="76"/>
      <c r="AF346" s="76"/>
      <c r="AG346" s="76"/>
      <c r="AH346" s="76"/>
      <c r="AI346" s="76"/>
      <c r="AJ346" s="76"/>
      <c r="AK346" s="76"/>
      <c r="AL346" s="76"/>
      <c r="AM346" s="76"/>
      <c r="AN346" s="76"/>
      <c r="AO346" s="76"/>
      <c r="AP346" s="76"/>
      <c r="AQ346" s="76"/>
      <c r="AR346" s="76"/>
      <c r="AS346" s="76"/>
      <c r="AT346" s="76"/>
      <c r="AU346" s="76"/>
      <c r="AV346" s="76"/>
      <c r="AW346" s="76"/>
      <c r="AX346" s="76"/>
      <c r="AY346" s="76"/>
      <c r="AZ346" s="76"/>
      <c r="BA346" s="76"/>
      <c r="BB346" s="76"/>
      <c r="BC346" s="76"/>
      <c r="BD346" s="76"/>
      <c r="BE346" s="76"/>
      <c r="BF346" s="76"/>
      <c r="BG346" s="76"/>
      <c r="BH346" s="76"/>
      <c r="BI346" s="76"/>
    </row>
    <row r="347" spans="1:61" x14ac:dyDescent="0.25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  <c r="AK347" s="76"/>
      <c r="AL347" s="76"/>
      <c r="AM347" s="76"/>
      <c r="AN347" s="76"/>
      <c r="AO347" s="76"/>
      <c r="AP347" s="76"/>
      <c r="AQ347" s="76"/>
      <c r="AR347" s="76"/>
      <c r="AS347" s="76"/>
      <c r="AT347" s="76"/>
      <c r="AU347" s="76"/>
      <c r="AV347" s="76"/>
      <c r="AW347" s="76"/>
      <c r="AX347" s="76"/>
      <c r="AY347" s="76"/>
      <c r="AZ347" s="76"/>
      <c r="BA347" s="76"/>
      <c r="BB347" s="76"/>
      <c r="BC347" s="76"/>
      <c r="BD347" s="76"/>
      <c r="BE347" s="76"/>
      <c r="BF347" s="76"/>
      <c r="BG347" s="76"/>
      <c r="BH347" s="76"/>
      <c r="BI347" s="76"/>
    </row>
    <row r="348" spans="1:61" x14ac:dyDescent="0.25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  <c r="AK348" s="76"/>
      <c r="AL348" s="76"/>
      <c r="AM348" s="76"/>
      <c r="AN348" s="76"/>
      <c r="AO348" s="76"/>
      <c r="AP348" s="76"/>
      <c r="AQ348" s="76"/>
      <c r="AR348" s="76"/>
      <c r="AS348" s="76"/>
      <c r="AT348" s="76"/>
      <c r="AU348" s="76"/>
      <c r="AV348" s="76"/>
      <c r="AW348" s="76"/>
      <c r="AX348" s="76"/>
      <c r="AY348" s="76"/>
      <c r="AZ348" s="76"/>
      <c r="BA348" s="76"/>
      <c r="BB348" s="76"/>
      <c r="BC348" s="76"/>
      <c r="BD348" s="76"/>
      <c r="BE348" s="76"/>
      <c r="BF348" s="76"/>
      <c r="BG348" s="76"/>
      <c r="BH348" s="76"/>
      <c r="BI348" s="76"/>
    </row>
    <row r="349" spans="1:61" x14ac:dyDescent="0.25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  <c r="AA349" s="76"/>
      <c r="AB349" s="76"/>
      <c r="AC349" s="76"/>
      <c r="AD349" s="76"/>
      <c r="AE349" s="76"/>
      <c r="AF349" s="76"/>
      <c r="AG349" s="76"/>
      <c r="AH349" s="76"/>
      <c r="AI349" s="76"/>
      <c r="AJ349" s="76"/>
      <c r="AK349" s="76"/>
      <c r="AL349" s="76"/>
      <c r="AM349" s="76"/>
      <c r="AN349" s="76"/>
      <c r="AO349" s="76"/>
      <c r="AP349" s="76"/>
      <c r="AQ349" s="76"/>
      <c r="AR349" s="76"/>
      <c r="AS349" s="76"/>
      <c r="AT349" s="76"/>
      <c r="AU349" s="76"/>
      <c r="AV349" s="76"/>
      <c r="AW349" s="76"/>
      <c r="AX349" s="76"/>
      <c r="AY349" s="76"/>
      <c r="AZ349" s="76"/>
      <c r="BA349" s="76"/>
      <c r="BB349" s="76"/>
      <c r="BC349" s="76"/>
      <c r="BD349" s="76"/>
      <c r="BE349" s="76"/>
      <c r="BF349" s="76"/>
      <c r="BG349" s="76"/>
      <c r="BH349" s="76"/>
      <c r="BI349" s="76"/>
    </row>
    <row r="350" spans="1:61" x14ac:dyDescent="0.25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  <c r="AA350" s="76"/>
      <c r="AB350" s="76"/>
      <c r="AC350" s="76"/>
      <c r="AD350" s="76"/>
      <c r="AE350" s="76"/>
      <c r="AF350" s="76"/>
      <c r="AG350" s="76"/>
      <c r="AH350" s="76"/>
      <c r="AI350" s="76"/>
      <c r="AJ350" s="76"/>
      <c r="AK350" s="76"/>
      <c r="AL350" s="76"/>
      <c r="AM350" s="76"/>
      <c r="AN350" s="76"/>
      <c r="AO350" s="76"/>
      <c r="AP350" s="76"/>
      <c r="AQ350" s="76"/>
      <c r="AR350" s="76"/>
      <c r="AS350" s="76"/>
      <c r="AT350" s="76"/>
      <c r="AU350" s="76"/>
      <c r="AV350" s="76"/>
      <c r="AW350" s="76"/>
      <c r="AX350" s="76"/>
      <c r="AY350" s="76"/>
      <c r="AZ350" s="76"/>
      <c r="BA350" s="76"/>
      <c r="BB350" s="76"/>
      <c r="BC350" s="76"/>
      <c r="BD350" s="76"/>
      <c r="BE350" s="76"/>
      <c r="BF350" s="76"/>
      <c r="BG350" s="76"/>
      <c r="BH350" s="76"/>
      <c r="BI350" s="76"/>
    </row>
    <row r="351" spans="1:61" x14ac:dyDescent="0.25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  <c r="AG351" s="76"/>
      <c r="AH351" s="76"/>
      <c r="AI351" s="76"/>
      <c r="AJ351" s="76"/>
      <c r="AK351" s="76"/>
      <c r="AL351" s="76"/>
      <c r="AM351" s="76"/>
      <c r="AN351" s="76"/>
      <c r="AO351" s="76"/>
      <c r="AP351" s="76"/>
      <c r="AQ351" s="76"/>
      <c r="AR351" s="76"/>
      <c r="AS351" s="76"/>
      <c r="AT351" s="76"/>
      <c r="AU351" s="76"/>
      <c r="AV351" s="76"/>
      <c r="AW351" s="76"/>
      <c r="AX351" s="76"/>
      <c r="AY351" s="76"/>
      <c r="AZ351" s="76"/>
      <c r="BA351" s="76"/>
      <c r="BB351" s="76"/>
      <c r="BC351" s="76"/>
      <c r="BD351" s="76"/>
      <c r="BE351" s="76"/>
      <c r="BF351" s="76"/>
      <c r="BG351" s="76"/>
      <c r="BH351" s="76"/>
      <c r="BI351" s="76"/>
    </row>
    <row r="352" spans="1:61" x14ac:dyDescent="0.25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H352" s="76"/>
      <c r="AI352" s="76"/>
      <c r="AJ352" s="76"/>
      <c r="AK352" s="76"/>
      <c r="AL352" s="76"/>
      <c r="AM352" s="76"/>
      <c r="AN352" s="76"/>
      <c r="AO352" s="76"/>
      <c r="AP352" s="76"/>
      <c r="AQ352" s="76"/>
      <c r="AR352" s="76"/>
      <c r="AS352" s="76"/>
      <c r="AT352" s="76"/>
      <c r="AU352" s="76"/>
      <c r="AV352" s="76"/>
      <c r="AW352" s="76"/>
      <c r="AX352" s="76"/>
      <c r="AY352" s="76"/>
      <c r="AZ352" s="76"/>
      <c r="BA352" s="76"/>
      <c r="BB352" s="76"/>
      <c r="BC352" s="76"/>
      <c r="BD352" s="76"/>
      <c r="BE352" s="76"/>
      <c r="BF352" s="76"/>
      <c r="BG352" s="76"/>
      <c r="BH352" s="76"/>
      <c r="BI352" s="76"/>
    </row>
    <row r="353" spans="1:61" x14ac:dyDescent="0.25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  <c r="AA353" s="76"/>
      <c r="AB353" s="76"/>
      <c r="AC353" s="76"/>
      <c r="AD353" s="76"/>
      <c r="AE353" s="76"/>
      <c r="AF353" s="76"/>
      <c r="AG353" s="76"/>
      <c r="AH353" s="76"/>
      <c r="AI353" s="76"/>
      <c r="AJ353" s="76"/>
      <c r="AK353" s="76"/>
      <c r="AL353" s="76"/>
      <c r="AM353" s="76"/>
      <c r="AN353" s="76"/>
      <c r="AO353" s="76"/>
      <c r="AP353" s="76"/>
      <c r="AQ353" s="76"/>
      <c r="AR353" s="76"/>
      <c r="AS353" s="76"/>
      <c r="AT353" s="76"/>
      <c r="AU353" s="76"/>
      <c r="AV353" s="76"/>
      <c r="AW353" s="76"/>
      <c r="AX353" s="76"/>
      <c r="AY353" s="76"/>
      <c r="AZ353" s="76"/>
      <c r="BA353" s="76"/>
      <c r="BB353" s="76"/>
      <c r="BC353" s="76"/>
      <c r="BD353" s="76"/>
      <c r="BE353" s="76"/>
      <c r="BF353" s="76"/>
      <c r="BG353" s="76"/>
      <c r="BH353" s="76"/>
      <c r="BI353" s="76"/>
    </row>
    <row r="354" spans="1:61" x14ac:dyDescent="0.25">
      <c r="A354" s="76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  <c r="AA354" s="76"/>
      <c r="AB354" s="76"/>
      <c r="AC354" s="76"/>
      <c r="AD354" s="76"/>
      <c r="AE354" s="76"/>
      <c r="AF354" s="76"/>
      <c r="AG354" s="76"/>
      <c r="AH354" s="76"/>
      <c r="AI354" s="76"/>
      <c r="AJ354" s="76"/>
      <c r="AK354" s="76"/>
      <c r="AL354" s="76"/>
      <c r="AM354" s="76"/>
      <c r="AN354" s="76"/>
      <c r="AO354" s="76"/>
      <c r="AP354" s="76"/>
      <c r="AQ354" s="76"/>
      <c r="AR354" s="76"/>
      <c r="AS354" s="76"/>
      <c r="AT354" s="76"/>
      <c r="AU354" s="76"/>
      <c r="AV354" s="76"/>
      <c r="AW354" s="76"/>
      <c r="AX354" s="76"/>
      <c r="AY354" s="76"/>
      <c r="AZ354" s="76"/>
      <c r="BA354" s="76"/>
      <c r="BB354" s="76"/>
      <c r="BC354" s="76"/>
      <c r="BD354" s="76"/>
      <c r="BE354" s="76"/>
      <c r="BF354" s="76"/>
      <c r="BG354" s="76"/>
      <c r="BH354" s="76"/>
      <c r="BI354" s="76"/>
    </row>
    <row r="355" spans="1:61" x14ac:dyDescent="0.25">
      <c r="A355" s="76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  <c r="AA355" s="76"/>
      <c r="AB355" s="76"/>
      <c r="AC355" s="76"/>
      <c r="AD355" s="76"/>
      <c r="AE355" s="76"/>
      <c r="AF355" s="76"/>
      <c r="AG355" s="76"/>
      <c r="AH355" s="76"/>
      <c r="AI355" s="76"/>
      <c r="AJ355" s="76"/>
      <c r="AK355" s="76"/>
      <c r="AL355" s="76"/>
      <c r="AM355" s="76"/>
      <c r="AN355" s="76"/>
      <c r="AO355" s="76"/>
      <c r="AP355" s="76"/>
      <c r="AQ355" s="76"/>
      <c r="AR355" s="76"/>
      <c r="AS355" s="76"/>
      <c r="AT355" s="76"/>
      <c r="AU355" s="76"/>
      <c r="AV355" s="76"/>
      <c r="AW355" s="76"/>
      <c r="AX355" s="76"/>
      <c r="AY355" s="76"/>
      <c r="AZ355" s="76"/>
      <c r="BA355" s="76"/>
      <c r="BB355" s="76"/>
      <c r="BC355" s="76"/>
      <c r="BD355" s="76"/>
      <c r="BE355" s="76"/>
      <c r="BF355" s="76"/>
      <c r="BG355" s="76"/>
      <c r="BH355" s="76"/>
      <c r="BI355" s="76"/>
    </row>
    <row r="356" spans="1:61" x14ac:dyDescent="0.25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76"/>
      <c r="AB356" s="76"/>
      <c r="AC356" s="76"/>
      <c r="AD356" s="76"/>
      <c r="AE356" s="76"/>
      <c r="AF356" s="76"/>
      <c r="AG356" s="76"/>
      <c r="AH356" s="76"/>
      <c r="AI356" s="76"/>
      <c r="AJ356" s="76"/>
      <c r="AK356" s="76"/>
      <c r="AL356" s="76"/>
      <c r="AM356" s="76"/>
      <c r="AN356" s="76"/>
      <c r="AO356" s="76"/>
      <c r="AP356" s="76"/>
      <c r="AQ356" s="76"/>
      <c r="AR356" s="76"/>
      <c r="AS356" s="76"/>
      <c r="AT356" s="76"/>
      <c r="AU356" s="76"/>
      <c r="AV356" s="76"/>
      <c r="AW356" s="76"/>
      <c r="AX356" s="76"/>
      <c r="AY356" s="76"/>
      <c r="AZ356" s="76"/>
      <c r="BA356" s="76"/>
      <c r="BB356" s="76"/>
      <c r="BC356" s="76"/>
      <c r="BD356" s="76"/>
      <c r="BE356" s="76"/>
      <c r="BF356" s="76"/>
      <c r="BG356" s="76"/>
      <c r="BH356" s="76"/>
      <c r="BI356" s="76"/>
    </row>
    <row r="357" spans="1:61" x14ac:dyDescent="0.25">
      <c r="A357" s="76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  <c r="AA357" s="76"/>
      <c r="AB357" s="76"/>
      <c r="AC357" s="76"/>
      <c r="AD357" s="76"/>
      <c r="AE357" s="76"/>
      <c r="AF357" s="76"/>
      <c r="AG357" s="76"/>
      <c r="AH357" s="76"/>
      <c r="AI357" s="76"/>
      <c r="AJ357" s="76"/>
      <c r="AK357" s="76"/>
      <c r="AL357" s="76"/>
      <c r="AM357" s="76"/>
      <c r="AN357" s="76"/>
      <c r="AO357" s="76"/>
      <c r="AP357" s="76"/>
      <c r="AQ357" s="76"/>
      <c r="AR357" s="76"/>
      <c r="AS357" s="76"/>
      <c r="AT357" s="76"/>
      <c r="AU357" s="76"/>
      <c r="AV357" s="76"/>
      <c r="AW357" s="76"/>
      <c r="AX357" s="76"/>
      <c r="AY357" s="76"/>
      <c r="AZ357" s="76"/>
      <c r="BA357" s="76"/>
      <c r="BB357" s="76"/>
      <c r="BC357" s="76"/>
      <c r="BD357" s="76"/>
      <c r="BE357" s="76"/>
      <c r="BF357" s="76"/>
      <c r="BG357" s="76"/>
      <c r="BH357" s="76"/>
      <c r="BI357" s="76"/>
    </row>
    <row r="358" spans="1:61" x14ac:dyDescent="0.25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  <c r="AA358" s="76"/>
      <c r="AB358" s="76"/>
      <c r="AC358" s="76"/>
      <c r="AD358" s="76"/>
      <c r="AE358" s="76"/>
      <c r="AF358" s="76"/>
      <c r="AG358" s="76"/>
      <c r="AH358" s="76"/>
      <c r="AI358" s="76"/>
      <c r="AJ358" s="76"/>
      <c r="AK358" s="76"/>
      <c r="AL358" s="76"/>
      <c r="AM358" s="76"/>
      <c r="AN358" s="76"/>
      <c r="AO358" s="76"/>
      <c r="AP358" s="76"/>
      <c r="AQ358" s="76"/>
      <c r="AR358" s="76"/>
      <c r="AS358" s="76"/>
      <c r="AT358" s="76"/>
      <c r="AU358" s="76"/>
      <c r="AV358" s="76"/>
      <c r="AW358" s="76"/>
      <c r="AX358" s="76"/>
      <c r="AY358" s="76"/>
      <c r="AZ358" s="76"/>
      <c r="BA358" s="76"/>
      <c r="BB358" s="76"/>
      <c r="BC358" s="76"/>
      <c r="BD358" s="76"/>
      <c r="BE358" s="76"/>
      <c r="BF358" s="76"/>
      <c r="BG358" s="76"/>
      <c r="BH358" s="76"/>
      <c r="BI358" s="76"/>
    </row>
    <row r="359" spans="1:61" x14ac:dyDescent="0.25">
      <c r="A359" s="76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  <c r="AA359" s="76"/>
      <c r="AB359" s="76"/>
      <c r="AC359" s="76"/>
      <c r="AD359" s="76"/>
      <c r="AE359" s="76"/>
      <c r="AF359" s="76"/>
      <c r="AG359" s="76"/>
      <c r="AH359" s="76"/>
      <c r="AI359" s="76"/>
      <c r="AJ359" s="76"/>
      <c r="AK359" s="76"/>
      <c r="AL359" s="76"/>
      <c r="AM359" s="76"/>
      <c r="AN359" s="76"/>
      <c r="AO359" s="76"/>
      <c r="AP359" s="76"/>
      <c r="AQ359" s="76"/>
      <c r="AR359" s="76"/>
      <c r="AS359" s="76"/>
      <c r="AT359" s="76"/>
      <c r="AU359" s="76"/>
      <c r="AV359" s="76"/>
      <c r="AW359" s="76"/>
      <c r="AX359" s="76"/>
      <c r="AY359" s="76"/>
      <c r="AZ359" s="76"/>
      <c r="BA359" s="76"/>
      <c r="BB359" s="76"/>
      <c r="BC359" s="76"/>
      <c r="BD359" s="76"/>
      <c r="BE359" s="76"/>
      <c r="BF359" s="76"/>
      <c r="BG359" s="76"/>
      <c r="BH359" s="76"/>
      <c r="BI359" s="76"/>
    </row>
    <row r="360" spans="1:61" x14ac:dyDescent="0.25">
      <c r="A360" s="76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  <c r="AA360" s="76"/>
      <c r="AB360" s="76"/>
      <c r="AC360" s="76"/>
      <c r="AD360" s="76"/>
      <c r="AE360" s="76"/>
      <c r="AF360" s="76"/>
      <c r="AG360" s="76"/>
      <c r="AH360" s="76"/>
      <c r="AI360" s="76"/>
      <c r="AJ360" s="76"/>
      <c r="AK360" s="76"/>
      <c r="AL360" s="76"/>
      <c r="AM360" s="76"/>
      <c r="AN360" s="76"/>
      <c r="AO360" s="76"/>
      <c r="AP360" s="76"/>
      <c r="AQ360" s="76"/>
      <c r="AR360" s="76"/>
      <c r="AS360" s="76"/>
      <c r="AT360" s="76"/>
      <c r="AU360" s="76"/>
      <c r="AV360" s="76"/>
      <c r="AW360" s="76"/>
      <c r="AX360" s="76"/>
      <c r="AY360" s="76"/>
      <c r="AZ360" s="76"/>
      <c r="BA360" s="76"/>
      <c r="BB360" s="76"/>
      <c r="BC360" s="76"/>
      <c r="BD360" s="76"/>
      <c r="BE360" s="76"/>
      <c r="BF360" s="76"/>
      <c r="BG360" s="76"/>
      <c r="BH360" s="76"/>
      <c r="BI360" s="76"/>
    </row>
    <row r="361" spans="1:61" x14ac:dyDescent="0.25">
      <c r="A361" s="76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  <c r="AA361" s="76"/>
      <c r="AB361" s="76"/>
      <c r="AC361" s="76"/>
      <c r="AD361" s="76"/>
      <c r="AE361" s="76"/>
      <c r="AF361" s="76"/>
      <c r="AG361" s="76"/>
      <c r="AH361" s="76"/>
      <c r="AI361" s="76"/>
      <c r="AJ361" s="76"/>
      <c r="AK361" s="76"/>
      <c r="AL361" s="76"/>
      <c r="AM361" s="76"/>
      <c r="AN361" s="76"/>
      <c r="AO361" s="76"/>
      <c r="AP361" s="76"/>
      <c r="AQ361" s="76"/>
      <c r="AR361" s="76"/>
      <c r="AS361" s="76"/>
      <c r="AT361" s="76"/>
      <c r="AU361" s="76"/>
      <c r="AV361" s="76"/>
      <c r="AW361" s="76"/>
      <c r="AX361" s="76"/>
      <c r="AY361" s="76"/>
      <c r="AZ361" s="76"/>
      <c r="BA361" s="76"/>
      <c r="BB361" s="76"/>
      <c r="BC361" s="76"/>
      <c r="BD361" s="76"/>
      <c r="BE361" s="76"/>
      <c r="BF361" s="76"/>
      <c r="BG361" s="76"/>
      <c r="BH361" s="76"/>
      <c r="BI361" s="76"/>
    </row>
    <row r="362" spans="1:61" x14ac:dyDescent="0.25">
      <c r="A362" s="76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  <c r="AA362" s="76"/>
      <c r="AB362" s="76"/>
      <c r="AC362" s="76"/>
      <c r="AD362" s="76"/>
      <c r="AE362" s="76"/>
      <c r="AF362" s="76"/>
      <c r="AG362" s="76"/>
      <c r="AH362" s="76"/>
      <c r="AI362" s="76"/>
      <c r="AJ362" s="76"/>
      <c r="AK362" s="76"/>
      <c r="AL362" s="76"/>
      <c r="AM362" s="76"/>
      <c r="AN362" s="76"/>
      <c r="AO362" s="76"/>
      <c r="AP362" s="76"/>
      <c r="AQ362" s="76"/>
      <c r="AR362" s="76"/>
      <c r="AS362" s="76"/>
      <c r="AT362" s="76"/>
      <c r="AU362" s="76"/>
      <c r="AV362" s="76"/>
      <c r="AW362" s="76"/>
      <c r="AX362" s="76"/>
      <c r="AY362" s="76"/>
      <c r="AZ362" s="76"/>
      <c r="BA362" s="76"/>
      <c r="BB362" s="76"/>
      <c r="BC362" s="76"/>
      <c r="BD362" s="76"/>
      <c r="BE362" s="76"/>
      <c r="BF362" s="76"/>
      <c r="BG362" s="76"/>
      <c r="BH362" s="76"/>
      <c r="BI362" s="76"/>
    </row>
    <row r="363" spans="1:61" x14ac:dyDescent="0.25">
      <c r="A363" s="76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  <c r="AA363" s="76"/>
      <c r="AB363" s="76"/>
      <c r="AC363" s="76"/>
      <c r="AD363" s="76"/>
      <c r="AE363" s="76"/>
      <c r="AF363" s="76"/>
      <c r="AG363" s="76"/>
      <c r="AH363" s="76"/>
      <c r="AI363" s="76"/>
      <c r="AJ363" s="76"/>
      <c r="AK363" s="76"/>
      <c r="AL363" s="76"/>
      <c r="AM363" s="76"/>
      <c r="AN363" s="76"/>
      <c r="AO363" s="76"/>
      <c r="AP363" s="76"/>
      <c r="AQ363" s="76"/>
      <c r="AR363" s="76"/>
      <c r="AS363" s="76"/>
      <c r="AT363" s="76"/>
      <c r="AU363" s="76"/>
      <c r="AV363" s="76"/>
      <c r="AW363" s="76"/>
      <c r="AX363" s="76"/>
      <c r="AY363" s="76"/>
      <c r="AZ363" s="76"/>
      <c r="BA363" s="76"/>
      <c r="BB363" s="76"/>
      <c r="BC363" s="76"/>
      <c r="BD363" s="76"/>
      <c r="BE363" s="76"/>
      <c r="BF363" s="76"/>
      <c r="BG363" s="76"/>
      <c r="BH363" s="76"/>
      <c r="BI363" s="76"/>
    </row>
    <row r="364" spans="1:61" x14ac:dyDescent="0.25">
      <c r="A364" s="76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  <c r="AA364" s="76"/>
      <c r="AB364" s="76"/>
      <c r="AC364" s="76"/>
      <c r="AD364" s="76"/>
      <c r="AE364" s="76"/>
      <c r="AF364" s="76"/>
      <c r="AG364" s="76"/>
      <c r="AH364" s="76"/>
      <c r="AI364" s="76"/>
      <c r="AJ364" s="76"/>
      <c r="AK364" s="76"/>
      <c r="AL364" s="76"/>
      <c r="AM364" s="76"/>
      <c r="AN364" s="76"/>
      <c r="AO364" s="76"/>
      <c r="AP364" s="76"/>
      <c r="AQ364" s="76"/>
      <c r="AR364" s="76"/>
      <c r="AS364" s="76"/>
      <c r="AT364" s="76"/>
      <c r="AU364" s="76"/>
      <c r="AV364" s="76"/>
      <c r="AW364" s="76"/>
      <c r="AX364" s="76"/>
      <c r="AY364" s="76"/>
      <c r="AZ364" s="76"/>
      <c r="BA364" s="76"/>
      <c r="BB364" s="76"/>
      <c r="BC364" s="76"/>
      <c r="BD364" s="76"/>
      <c r="BE364" s="76"/>
      <c r="BF364" s="76"/>
      <c r="BG364" s="76"/>
      <c r="BH364" s="76"/>
      <c r="BI364" s="76"/>
    </row>
    <row r="365" spans="1:61" x14ac:dyDescent="0.25">
      <c r="A365" s="76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  <c r="AA365" s="76"/>
      <c r="AB365" s="76"/>
      <c r="AC365" s="76"/>
      <c r="AD365" s="76"/>
      <c r="AE365" s="76"/>
      <c r="AF365" s="76"/>
      <c r="AG365" s="76"/>
      <c r="AH365" s="76"/>
      <c r="AI365" s="76"/>
      <c r="AJ365" s="76"/>
      <c r="AK365" s="76"/>
      <c r="AL365" s="76"/>
      <c r="AM365" s="76"/>
      <c r="AN365" s="76"/>
      <c r="AO365" s="76"/>
      <c r="AP365" s="76"/>
      <c r="AQ365" s="76"/>
      <c r="AR365" s="76"/>
      <c r="AS365" s="76"/>
      <c r="AT365" s="76"/>
      <c r="AU365" s="76"/>
      <c r="AV365" s="76"/>
      <c r="AW365" s="76"/>
      <c r="AX365" s="76"/>
      <c r="AY365" s="76"/>
      <c r="AZ365" s="76"/>
      <c r="BA365" s="76"/>
      <c r="BB365" s="76"/>
      <c r="BC365" s="76"/>
      <c r="BD365" s="76"/>
      <c r="BE365" s="76"/>
      <c r="BF365" s="76"/>
      <c r="BG365" s="76"/>
      <c r="BH365" s="76"/>
      <c r="BI365" s="76"/>
    </row>
    <row r="366" spans="1:61" x14ac:dyDescent="0.25">
      <c r="A366" s="76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  <c r="AA366" s="76"/>
      <c r="AB366" s="76"/>
      <c r="AC366" s="76"/>
      <c r="AD366" s="76"/>
      <c r="AE366" s="76"/>
      <c r="AF366" s="76"/>
      <c r="AG366" s="76"/>
      <c r="AH366" s="76"/>
      <c r="AI366" s="76"/>
      <c r="AJ366" s="76"/>
      <c r="AK366" s="76"/>
      <c r="AL366" s="76"/>
      <c r="AM366" s="76"/>
      <c r="AN366" s="76"/>
      <c r="AO366" s="76"/>
      <c r="AP366" s="76"/>
      <c r="AQ366" s="76"/>
      <c r="AR366" s="76"/>
      <c r="AS366" s="76"/>
      <c r="AT366" s="76"/>
      <c r="AU366" s="76"/>
      <c r="AV366" s="76"/>
      <c r="AW366" s="76"/>
      <c r="AX366" s="76"/>
      <c r="AY366" s="76"/>
      <c r="AZ366" s="76"/>
      <c r="BA366" s="76"/>
      <c r="BB366" s="76"/>
      <c r="BC366" s="76"/>
      <c r="BD366" s="76"/>
      <c r="BE366" s="76"/>
      <c r="BF366" s="76"/>
      <c r="BG366" s="76"/>
      <c r="BH366" s="76"/>
      <c r="BI366" s="76"/>
    </row>
    <row r="367" spans="1:61" x14ac:dyDescent="0.25">
      <c r="A367" s="76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  <c r="AA367" s="76"/>
      <c r="AB367" s="76"/>
      <c r="AC367" s="76"/>
      <c r="AD367" s="76"/>
      <c r="AE367" s="76"/>
      <c r="AF367" s="76"/>
      <c r="AG367" s="76"/>
      <c r="AH367" s="76"/>
      <c r="AI367" s="76"/>
      <c r="AJ367" s="76"/>
      <c r="AK367" s="76"/>
      <c r="AL367" s="76"/>
      <c r="AM367" s="76"/>
      <c r="AN367" s="76"/>
      <c r="AO367" s="76"/>
      <c r="AP367" s="76"/>
      <c r="AQ367" s="76"/>
      <c r="AR367" s="76"/>
      <c r="AS367" s="76"/>
      <c r="AT367" s="76"/>
      <c r="AU367" s="76"/>
      <c r="AV367" s="76"/>
      <c r="AW367" s="76"/>
      <c r="AX367" s="76"/>
      <c r="AY367" s="76"/>
      <c r="AZ367" s="76"/>
      <c r="BA367" s="76"/>
      <c r="BB367" s="76"/>
      <c r="BC367" s="76"/>
      <c r="BD367" s="76"/>
      <c r="BE367" s="76"/>
      <c r="BF367" s="76"/>
      <c r="BG367" s="76"/>
      <c r="BH367" s="76"/>
      <c r="BI367" s="76"/>
    </row>
    <row r="368" spans="1:61" x14ac:dyDescent="0.25">
      <c r="A368" s="76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  <c r="AA368" s="76"/>
      <c r="AB368" s="76"/>
      <c r="AC368" s="76"/>
      <c r="AD368" s="76"/>
      <c r="AE368" s="76"/>
      <c r="AF368" s="76"/>
      <c r="AG368" s="76"/>
      <c r="AH368" s="76"/>
      <c r="AI368" s="76"/>
      <c r="AJ368" s="76"/>
      <c r="AK368" s="76"/>
      <c r="AL368" s="76"/>
      <c r="AM368" s="76"/>
      <c r="AN368" s="76"/>
      <c r="AO368" s="76"/>
      <c r="AP368" s="76"/>
      <c r="AQ368" s="76"/>
      <c r="AR368" s="76"/>
      <c r="AS368" s="76"/>
      <c r="AT368" s="76"/>
      <c r="AU368" s="76"/>
      <c r="AV368" s="76"/>
      <c r="AW368" s="76"/>
      <c r="AX368" s="76"/>
      <c r="AY368" s="76"/>
      <c r="AZ368" s="76"/>
      <c r="BA368" s="76"/>
      <c r="BB368" s="76"/>
      <c r="BC368" s="76"/>
      <c r="BD368" s="76"/>
      <c r="BE368" s="76"/>
      <c r="BF368" s="76"/>
      <c r="BG368" s="76"/>
      <c r="BH368" s="76"/>
      <c r="BI368" s="76"/>
    </row>
    <row r="369" spans="1:61" x14ac:dyDescent="0.25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  <c r="AA369" s="76"/>
      <c r="AB369" s="76"/>
      <c r="AC369" s="76"/>
      <c r="AD369" s="76"/>
      <c r="AE369" s="76"/>
      <c r="AF369" s="76"/>
      <c r="AG369" s="76"/>
      <c r="AH369" s="76"/>
      <c r="AI369" s="76"/>
      <c r="AJ369" s="76"/>
      <c r="AK369" s="76"/>
      <c r="AL369" s="76"/>
      <c r="AM369" s="76"/>
      <c r="AN369" s="76"/>
      <c r="AO369" s="76"/>
      <c r="AP369" s="76"/>
      <c r="AQ369" s="76"/>
      <c r="AR369" s="76"/>
      <c r="AS369" s="76"/>
      <c r="AT369" s="76"/>
      <c r="AU369" s="76"/>
      <c r="AV369" s="76"/>
      <c r="AW369" s="76"/>
      <c r="AX369" s="76"/>
      <c r="AY369" s="76"/>
      <c r="AZ369" s="76"/>
      <c r="BA369" s="76"/>
      <c r="BB369" s="76"/>
      <c r="BC369" s="76"/>
      <c r="BD369" s="76"/>
      <c r="BE369" s="76"/>
      <c r="BF369" s="76"/>
      <c r="BG369" s="76"/>
      <c r="BH369" s="76"/>
      <c r="BI369" s="76"/>
    </row>
    <row r="370" spans="1:61" x14ac:dyDescent="0.25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  <c r="AA370" s="76"/>
      <c r="AB370" s="76"/>
      <c r="AC370" s="76"/>
      <c r="AD370" s="76"/>
      <c r="AE370" s="76"/>
      <c r="AF370" s="76"/>
      <c r="AG370" s="76"/>
      <c r="AH370" s="76"/>
      <c r="AI370" s="76"/>
      <c r="AJ370" s="76"/>
      <c r="AK370" s="76"/>
      <c r="AL370" s="76"/>
      <c r="AM370" s="76"/>
      <c r="AN370" s="76"/>
      <c r="AO370" s="76"/>
      <c r="AP370" s="76"/>
      <c r="AQ370" s="76"/>
      <c r="AR370" s="76"/>
      <c r="AS370" s="76"/>
      <c r="AT370" s="76"/>
      <c r="AU370" s="76"/>
      <c r="AV370" s="76"/>
      <c r="AW370" s="76"/>
      <c r="AX370" s="76"/>
      <c r="AY370" s="76"/>
      <c r="AZ370" s="76"/>
      <c r="BA370" s="76"/>
      <c r="BB370" s="76"/>
      <c r="BC370" s="76"/>
      <c r="BD370" s="76"/>
      <c r="BE370" s="76"/>
      <c r="BF370" s="76"/>
      <c r="BG370" s="76"/>
      <c r="BH370" s="76"/>
      <c r="BI370" s="76"/>
    </row>
    <row r="371" spans="1:61" x14ac:dyDescent="0.25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  <c r="AA371" s="76"/>
      <c r="AB371" s="76"/>
      <c r="AC371" s="76"/>
      <c r="AD371" s="76"/>
      <c r="AE371" s="76"/>
      <c r="AF371" s="76"/>
      <c r="AG371" s="76"/>
      <c r="AH371" s="76"/>
      <c r="AI371" s="76"/>
      <c r="AJ371" s="76"/>
      <c r="AK371" s="76"/>
      <c r="AL371" s="76"/>
      <c r="AM371" s="76"/>
      <c r="AN371" s="76"/>
      <c r="AO371" s="76"/>
      <c r="AP371" s="76"/>
      <c r="AQ371" s="76"/>
      <c r="AR371" s="76"/>
      <c r="AS371" s="76"/>
      <c r="AT371" s="76"/>
      <c r="AU371" s="76"/>
      <c r="AV371" s="76"/>
      <c r="AW371" s="76"/>
      <c r="AX371" s="76"/>
      <c r="AY371" s="76"/>
      <c r="AZ371" s="76"/>
      <c r="BA371" s="76"/>
      <c r="BB371" s="76"/>
      <c r="BC371" s="76"/>
      <c r="BD371" s="76"/>
      <c r="BE371" s="76"/>
      <c r="BF371" s="76"/>
      <c r="BG371" s="76"/>
      <c r="BH371" s="76"/>
      <c r="BI371" s="76"/>
    </row>
    <row r="372" spans="1:61" x14ac:dyDescent="0.25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  <c r="AA372" s="76"/>
      <c r="AB372" s="76"/>
      <c r="AC372" s="76"/>
      <c r="AD372" s="76"/>
      <c r="AE372" s="76"/>
      <c r="AF372" s="76"/>
      <c r="AG372" s="76"/>
      <c r="AH372" s="76"/>
      <c r="AI372" s="76"/>
      <c r="AJ372" s="76"/>
      <c r="AK372" s="76"/>
      <c r="AL372" s="76"/>
      <c r="AM372" s="76"/>
      <c r="AN372" s="76"/>
      <c r="AO372" s="76"/>
      <c r="AP372" s="76"/>
      <c r="AQ372" s="76"/>
      <c r="AR372" s="76"/>
      <c r="AS372" s="76"/>
      <c r="AT372" s="76"/>
      <c r="AU372" s="76"/>
      <c r="AV372" s="76"/>
      <c r="AW372" s="76"/>
      <c r="AX372" s="76"/>
      <c r="AY372" s="76"/>
      <c r="AZ372" s="76"/>
      <c r="BA372" s="76"/>
      <c r="BB372" s="76"/>
      <c r="BC372" s="76"/>
      <c r="BD372" s="76"/>
      <c r="BE372" s="76"/>
      <c r="BF372" s="76"/>
      <c r="BG372" s="76"/>
      <c r="BH372" s="76"/>
      <c r="BI372" s="76"/>
    </row>
    <row r="373" spans="1:61" x14ac:dyDescent="0.25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  <c r="AA373" s="76"/>
      <c r="AB373" s="76"/>
      <c r="AC373" s="76"/>
      <c r="AD373" s="76"/>
      <c r="AE373" s="76"/>
      <c r="AF373" s="76"/>
      <c r="AG373" s="76"/>
      <c r="AH373" s="76"/>
      <c r="AI373" s="76"/>
      <c r="AJ373" s="76"/>
      <c r="AK373" s="76"/>
      <c r="AL373" s="76"/>
      <c r="AM373" s="76"/>
      <c r="AN373" s="76"/>
      <c r="AO373" s="76"/>
      <c r="AP373" s="76"/>
      <c r="AQ373" s="76"/>
      <c r="AR373" s="76"/>
      <c r="AS373" s="76"/>
      <c r="AT373" s="76"/>
      <c r="AU373" s="76"/>
      <c r="AV373" s="76"/>
      <c r="AW373" s="76"/>
      <c r="AX373" s="76"/>
      <c r="AY373" s="76"/>
      <c r="AZ373" s="76"/>
      <c r="BA373" s="76"/>
      <c r="BB373" s="76"/>
      <c r="BC373" s="76"/>
      <c r="BD373" s="76"/>
      <c r="BE373" s="76"/>
      <c r="BF373" s="76"/>
      <c r="BG373" s="76"/>
      <c r="BH373" s="76"/>
      <c r="BI373" s="76"/>
    </row>
    <row r="374" spans="1:61" x14ac:dyDescent="0.25">
      <c r="A374" s="76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  <c r="AA374" s="76"/>
      <c r="AB374" s="76"/>
      <c r="AC374" s="76"/>
      <c r="AD374" s="76"/>
      <c r="AE374" s="76"/>
      <c r="AF374" s="76"/>
      <c r="AG374" s="76"/>
      <c r="AH374" s="76"/>
      <c r="AI374" s="76"/>
      <c r="AJ374" s="76"/>
      <c r="AK374" s="76"/>
      <c r="AL374" s="76"/>
      <c r="AM374" s="76"/>
      <c r="AN374" s="76"/>
      <c r="AO374" s="76"/>
      <c r="AP374" s="76"/>
      <c r="AQ374" s="76"/>
      <c r="AR374" s="76"/>
      <c r="AS374" s="76"/>
      <c r="AT374" s="76"/>
      <c r="AU374" s="76"/>
      <c r="AV374" s="76"/>
      <c r="AW374" s="76"/>
      <c r="AX374" s="76"/>
      <c r="AY374" s="76"/>
      <c r="AZ374" s="76"/>
      <c r="BA374" s="76"/>
      <c r="BB374" s="76"/>
      <c r="BC374" s="76"/>
      <c r="BD374" s="76"/>
      <c r="BE374" s="76"/>
      <c r="BF374" s="76"/>
      <c r="BG374" s="76"/>
      <c r="BH374" s="76"/>
      <c r="BI374" s="76"/>
    </row>
    <row r="375" spans="1:61" x14ac:dyDescent="0.25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  <c r="AA375" s="76"/>
      <c r="AB375" s="76"/>
      <c r="AC375" s="76"/>
      <c r="AD375" s="76"/>
      <c r="AE375" s="76"/>
      <c r="AF375" s="76"/>
      <c r="AG375" s="76"/>
      <c r="AH375" s="76"/>
      <c r="AI375" s="76"/>
      <c r="AJ375" s="76"/>
      <c r="AK375" s="76"/>
      <c r="AL375" s="76"/>
      <c r="AM375" s="76"/>
      <c r="AN375" s="76"/>
      <c r="AO375" s="76"/>
      <c r="AP375" s="76"/>
      <c r="AQ375" s="76"/>
      <c r="AR375" s="76"/>
      <c r="AS375" s="76"/>
      <c r="AT375" s="76"/>
      <c r="AU375" s="76"/>
      <c r="AV375" s="76"/>
      <c r="AW375" s="76"/>
      <c r="AX375" s="76"/>
      <c r="AY375" s="76"/>
      <c r="AZ375" s="76"/>
      <c r="BA375" s="76"/>
      <c r="BB375" s="76"/>
      <c r="BC375" s="76"/>
      <c r="BD375" s="76"/>
      <c r="BE375" s="76"/>
      <c r="BF375" s="76"/>
      <c r="BG375" s="76"/>
      <c r="BH375" s="76"/>
      <c r="BI375" s="76"/>
    </row>
    <row r="376" spans="1:61" x14ac:dyDescent="0.25">
      <c r="A376" s="76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  <c r="AA376" s="76"/>
      <c r="AB376" s="76"/>
      <c r="AC376" s="76"/>
      <c r="AD376" s="76"/>
      <c r="AE376" s="76"/>
      <c r="AF376" s="76"/>
      <c r="AG376" s="76"/>
      <c r="AH376" s="76"/>
      <c r="AI376" s="76"/>
      <c r="AJ376" s="76"/>
      <c r="AK376" s="76"/>
      <c r="AL376" s="76"/>
      <c r="AM376" s="76"/>
      <c r="AN376" s="76"/>
      <c r="AO376" s="76"/>
      <c r="AP376" s="76"/>
      <c r="AQ376" s="76"/>
      <c r="AR376" s="76"/>
      <c r="AS376" s="76"/>
      <c r="AT376" s="76"/>
      <c r="AU376" s="76"/>
      <c r="AV376" s="76"/>
      <c r="AW376" s="76"/>
      <c r="AX376" s="76"/>
      <c r="AY376" s="76"/>
      <c r="AZ376" s="76"/>
      <c r="BA376" s="76"/>
      <c r="BB376" s="76"/>
      <c r="BC376" s="76"/>
      <c r="BD376" s="76"/>
      <c r="BE376" s="76"/>
      <c r="BF376" s="76"/>
      <c r="BG376" s="76"/>
      <c r="BH376" s="76"/>
      <c r="BI376" s="76"/>
    </row>
    <row r="377" spans="1:61" x14ac:dyDescent="0.25">
      <c r="A377" s="76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  <c r="AA377" s="76"/>
      <c r="AB377" s="76"/>
      <c r="AC377" s="76"/>
      <c r="AD377" s="76"/>
      <c r="AE377" s="76"/>
      <c r="AF377" s="76"/>
      <c r="AG377" s="76"/>
      <c r="AH377" s="76"/>
      <c r="AI377" s="76"/>
      <c r="AJ377" s="76"/>
      <c r="AK377" s="76"/>
      <c r="AL377" s="76"/>
      <c r="AM377" s="76"/>
      <c r="AN377" s="76"/>
      <c r="AO377" s="76"/>
      <c r="AP377" s="76"/>
      <c r="AQ377" s="76"/>
      <c r="AR377" s="76"/>
      <c r="AS377" s="76"/>
      <c r="AT377" s="76"/>
      <c r="AU377" s="76"/>
      <c r="AV377" s="76"/>
      <c r="AW377" s="76"/>
      <c r="AX377" s="76"/>
      <c r="AY377" s="76"/>
      <c r="AZ377" s="76"/>
      <c r="BA377" s="76"/>
      <c r="BB377" s="76"/>
      <c r="BC377" s="76"/>
      <c r="BD377" s="76"/>
      <c r="BE377" s="76"/>
      <c r="BF377" s="76"/>
      <c r="BG377" s="76"/>
      <c r="BH377" s="76"/>
      <c r="BI377" s="76"/>
    </row>
    <row r="378" spans="1:61" x14ac:dyDescent="0.25">
      <c r="A378" s="76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  <c r="AA378" s="76"/>
      <c r="AB378" s="76"/>
      <c r="AC378" s="76"/>
      <c r="AD378" s="76"/>
      <c r="AE378" s="76"/>
      <c r="AF378" s="76"/>
      <c r="AG378" s="76"/>
      <c r="AH378" s="76"/>
      <c r="AI378" s="76"/>
      <c r="AJ378" s="76"/>
      <c r="AK378" s="76"/>
      <c r="AL378" s="76"/>
      <c r="AM378" s="76"/>
      <c r="AN378" s="76"/>
      <c r="AO378" s="76"/>
      <c r="AP378" s="76"/>
      <c r="AQ378" s="76"/>
      <c r="AR378" s="76"/>
      <c r="AS378" s="76"/>
      <c r="AT378" s="76"/>
      <c r="AU378" s="76"/>
      <c r="AV378" s="76"/>
      <c r="AW378" s="76"/>
      <c r="AX378" s="76"/>
      <c r="AY378" s="76"/>
      <c r="AZ378" s="76"/>
      <c r="BA378" s="76"/>
      <c r="BB378" s="76"/>
      <c r="BC378" s="76"/>
      <c r="BD378" s="76"/>
      <c r="BE378" s="76"/>
      <c r="BF378" s="76"/>
      <c r="BG378" s="76"/>
      <c r="BH378" s="76"/>
      <c r="BI378" s="76"/>
    </row>
    <row r="379" spans="1:61" x14ac:dyDescent="0.25">
      <c r="A379" s="76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  <c r="AA379" s="76"/>
      <c r="AB379" s="76"/>
      <c r="AC379" s="76"/>
      <c r="AD379" s="76"/>
      <c r="AE379" s="76"/>
      <c r="AF379" s="76"/>
      <c r="AG379" s="76"/>
      <c r="AH379" s="76"/>
      <c r="AI379" s="76"/>
      <c r="AJ379" s="76"/>
      <c r="AK379" s="76"/>
      <c r="AL379" s="76"/>
      <c r="AM379" s="76"/>
      <c r="AN379" s="76"/>
      <c r="AO379" s="76"/>
      <c r="AP379" s="76"/>
      <c r="AQ379" s="76"/>
      <c r="AR379" s="76"/>
      <c r="AS379" s="76"/>
      <c r="AT379" s="76"/>
      <c r="AU379" s="76"/>
      <c r="AV379" s="76"/>
      <c r="AW379" s="76"/>
      <c r="AX379" s="76"/>
      <c r="AY379" s="76"/>
      <c r="AZ379" s="76"/>
      <c r="BA379" s="76"/>
      <c r="BB379" s="76"/>
      <c r="BC379" s="76"/>
      <c r="BD379" s="76"/>
      <c r="BE379" s="76"/>
      <c r="BF379" s="76"/>
      <c r="BG379" s="76"/>
      <c r="BH379" s="76"/>
      <c r="BI379" s="76"/>
    </row>
    <row r="380" spans="1:61" x14ac:dyDescent="0.25">
      <c r="A380" s="76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  <c r="AA380" s="76"/>
      <c r="AB380" s="76"/>
      <c r="AC380" s="76"/>
      <c r="AD380" s="76"/>
      <c r="AE380" s="76"/>
      <c r="AF380" s="76"/>
      <c r="AG380" s="76"/>
      <c r="AH380" s="76"/>
      <c r="AI380" s="76"/>
      <c r="AJ380" s="76"/>
      <c r="AK380" s="76"/>
      <c r="AL380" s="76"/>
      <c r="AM380" s="76"/>
      <c r="AN380" s="76"/>
      <c r="AO380" s="76"/>
      <c r="AP380" s="76"/>
      <c r="AQ380" s="76"/>
      <c r="AR380" s="76"/>
      <c r="AS380" s="76"/>
      <c r="AT380" s="76"/>
      <c r="AU380" s="76"/>
      <c r="AV380" s="76"/>
      <c r="AW380" s="76"/>
      <c r="AX380" s="76"/>
      <c r="AY380" s="76"/>
      <c r="AZ380" s="76"/>
      <c r="BA380" s="76"/>
      <c r="BB380" s="76"/>
      <c r="BC380" s="76"/>
      <c r="BD380" s="76"/>
      <c r="BE380" s="76"/>
      <c r="BF380" s="76"/>
      <c r="BG380" s="76"/>
      <c r="BH380" s="76"/>
      <c r="BI380" s="76"/>
    </row>
    <row r="381" spans="1:61" x14ac:dyDescent="0.25">
      <c r="A381" s="76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  <c r="AA381" s="76"/>
      <c r="AB381" s="76"/>
      <c r="AC381" s="76"/>
      <c r="AD381" s="76"/>
      <c r="AE381" s="76"/>
      <c r="AF381" s="76"/>
      <c r="AG381" s="76"/>
      <c r="AH381" s="76"/>
      <c r="AI381" s="76"/>
      <c r="AJ381" s="76"/>
      <c r="AK381" s="76"/>
      <c r="AL381" s="76"/>
      <c r="AM381" s="76"/>
      <c r="AN381" s="76"/>
      <c r="AO381" s="76"/>
      <c r="AP381" s="76"/>
      <c r="AQ381" s="76"/>
      <c r="AR381" s="76"/>
      <c r="AS381" s="76"/>
      <c r="AT381" s="76"/>
      <c r="AU381" s="76"/>
      <c r="AV381" s="76"/>
      <c r="AW381" s="76"/>
      <c r="AX381" s="76"/>
      <c r="AY381" s="76"/>
      <c r="AZ381" s="76"/>
      <c r="BA381" s="76"/>
      <c r="BB381" s="76"/>
      <c r="BC381" s="76"/>
      <c r="BD381" s="76"/>
      <c r="BE381" s="76"/>
      <c r="BF381" s="76"/>
      <c r="BG381" s="76"/>
      <c r="BH381" s="76"/>
      <c r="BI381" s="76"/>
    </row>
    <row r="382" spans="1:61" x14ac:dyDescent="0.25">
      <c r="A382" s="76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  <c r="AA382" s="76"/>
      <c r="AB382" s="76"/>
      <c r="AC382" s="76"/>
      <c r="AD382" s="76"/>
      <c r="AE382" s="76"/>
      <c r="AF382" s="76"/>
      <c r="AG382" s="76"/>
      <c r="AH382" s="76"/>
      <c r="AI382" s="76"/>
      <c r="AJ382" s="76"/>
      <c r="AK382" s="76"/>
      <c r="AL382" s="76"/>
      <c r="AM382" s="76"/>
      <c r="AN382" s="76"/>
      <c r="AO382" s="76"/>
      <c r="AP382" s="76"/>
      <c r="AQ382" s="76"/>
      <c r="AR382" s="76"/>
      <c r="AS382" s="76"/>
      <c r="AT382" s="76"/>
      <c r="AU382" s="76"/>
      <c r="AV382" s="76"/>
      <c r="AW382" s="76"/>
      <c r="AX382" s="76"/>
      <c r="AY382" s="76"/>
      <c r="AZ382" s="76"/>
      <c r="BA382" s="76"/>
      <c r="BB382" s="76"/>
      <c r="BC382" s="76"/>
      <c r="BD382" s="76"/>
      <c r="BE382" s="76"/>
      <c r="BF382" s="76"/>
      <c r="BG382" s="76"/>
      <c r="BH382" s="76"/>
      <c r="BI382" s="76"/>
    </row>
    <row r="383" spans="1:61" x14ac:dyDescent="0.25">
      <c r="A383" s="76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  <c r="AA383" s="76"/>
      <c r="AB383" s="76"/>
      <c r="AC383" s="76"/>
      <c r="AD383" s="76"/>
      <c r="AE383" s="76"/>
      <c r="AF383" s="76"/>
      <c r="AG383" s="76"/>
      <c r="AH383" s="76"/>
      <c r="AI383" s="76"/>
      <c r="AJ383" s="76"/>
      <c r="AK383" s="76"/>
      <c r="AL383" s="76"/>
      <c r="AM383" s="76"/>
      <c r="AN383" s="76"/>
      <c r="AO383" s="76"/>
      <c r="AP383" s="76"/>
      <c r="AQ383" s="76"/>
      <c r="AR383" s="76"/>
      <c r="AS383" s="76"/>
      <c r="AT383" s="76"/>
      <c r="AU383" s="76"/>
      <c r="AV383" s="76"/>
      <c r="AW383" s="76"/>
      <c r="AX383" s="76"/>
      <c r="AY383" s="76"/>
      <c r="AZ383" s="76"/>
      <c r="BA383" s="76"/>
      <c r="BB383" s="76"/>
      <c r="BC383" s="76"/>
      <c r="BD383" s="76"/>
      <c r="BE383" s="76"/>
      <c r="BF383" s="76"/>
      <c r="BG383" s="76"/>
      <c r="BH383" s="76"/>
      <c r="BI383" s="76"/>
    </row>
    <row r="384" spans="1:61" x14ac:dyDescent="0.25">
      <c r="A384" s="76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  <c r="AA384" s="76"/>
      <c r="AB384" s="76"/>
      <c r="AC384" s="76"/>
      <c r="AD384" s="76"/>
      <c r="AE384" s="76"/>
      <c r="AF384" s="76"/>
      <c r="AG384" s="76"/>
      <c r="AH384" s="76"/>
      <c r="AI384" s="76"/>
      <c r="AJ384" s="76"/>
      <c r="AK384" s="76"/>
      <c r="AL384" s="76"/>
      <c r="AM384" s="76"/>
      <c r="AN384" s="76"/>
      <c r="AO384" s="76"/>
      <c r="AP384" s="76"/>
      <c r="AQ384" s="76"/>
      <c r="AR384" s="76"/>
      <c r="AS384" s="76"/>
      <c r="AT384" s="76"/>
      <c r="AU384" s="76"/>
      <c r="AV384" s="76"/>
      <c r="AW384" s="76"/>
      <c r="AX384" s="76"/>
      <c r="AY384" s="76"/>
      <c r="AZ384" s="76"/>
      <c r="BA384" s="76"/>
      <c r="BB384" s="76"/>
      <c r="BC384" s="76"/>
      <c r="BD384" s="76"/>
      <c r="BE384" s="76"/>
      <c r="BF384" s="76"/>
      <c r="BG384" s="76"/>
      <c r="BH384" s="76"/>
      <c r="BI384" s="76"/>
    </row>
    <row r="385" spans="1:61" x14ac:dyDescent="0.25">
      <c r="A385" s="76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  <c r="AA385" s="76"/>
      <c r="AB385" s="76"/>
      <c r="AC385" s="76"/>
      <c r="AD385" s="76"/>
      <c r="AE385" s="76"/>
      <c r="AF385" s="76"/>
      <c r="AG385" s="76"/>
      <c r="AH385" s="76"/>
      <c r="AI385" s="76"/>
      <c r="AJ385" s="76"/>
      <c r="AK385" s="76"/>
      <c r="AL385" s="76"/>
      <c r="AM385" s="76"/>
      <c r="AN385" s="76"/>
      <c r="AO385" s="76"/>
      <c r="AP385" s="76"/>
      <c r="AQ385" s="76"/>
      <c r="AR385" s="76"/>
      <c r="AS385" s="76"/>
      <c r="AT385" s="76"/>
      <c r="AU385" s="76"/>
      <c r="AV385" s="76"/>
      <c r="AW385" s="76"/>
      <c r="AX385" s="76"/>
      <c r="AY385" s="76"/>
      <c r="AZ385" s="76"/>
      <c r="BA385" s="76"/>
      <c r="BB385" s="76"/>
      <c r="BC385" s="76"/>
      <c r="BD385" s="76"/>
      <c r="BE385" s="76"/>
      <c r="BF385" s="76"/>
      <c r="BG385" s="76"/>
      <c r="BH385" s="76"/>
      <c r="BI385" s="76"/>
    </row>
    <row r="386" spans="1:61" x14ac:dyDescent="0.25">
      <c r="A386" s="76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  <c r="AA386" s="76"/>
      <c r="AB386" s="76"/>
      <c r="AC386" s="76"/>
      <c r="AD386" s="76"/>
      <c r="AE386" s="76"/>
      <c r="AF386" s="76"/>
      <c r="AG386" s="76"/>
      <c r="AH386" s="76"/>
      <c r="AI386" s="76"/>
      <c r="AJ386" s="76"/>
      <c r="AK386" s="76"/>
      <c r="AL386" s="76"/>
      <c r="AM386" s="76"/>
      <c r="AN386" s="76"/>
      <c r="AO386" s="76"/>
      <c r="AP386" s="76"/>
      <c r="AQ386" s="76"/>
      <c r="AR386" s="76"/>
      <c r="AS386" s="76"/>
      <c r="AT386" s="76"/>
      <c r="AU386" s="76"/>
      <c r="AV386" s="76"/>
      <c r="AW386" s="76"/>
      <c r="AX386" s="76"/>
      <c r="AY386" s="76"/>
      <c r="AZ386" s="76"/>
      <c r="BA386" s="76"/>
      <c r="BB386" s="76"/>
      <c r="BC386" s="76"/>
      <c r="BD386" s="76"/>
      <c r="BE386" s="76"/>
      <c r="BF386" s="76"/>
      <c r="BG386" s="76"/>
      <c r="BH386" s="76"/>
      <c r="BI386" s="76"/>
    </row>
    <row r="387" spans="1:61" x14ac:dyDescent="0.25">
      <c r="A387" s="76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  <c r="AA387" s="76"/>
      <c r="AB387" s="76"/>
      <c r="AC387" s="76"/>
      <c r="AD387" s="76"/>
      <c r="AE387" s="76"/>
      <c r="AF387" s="76"/>
      <c r="AG387" s="76"/>
      <c r="AH387" s="76"/>
      <c r="AI387" s="76"/>
      <c r="AJ387" s="76"/>
      <c r="AK387" s="76"/>
      <c r="AL387" s="76"/>
      <c r="AM387" s="76"/>
      <c r="AN387" s="76"/>
      <c r="AO387" s="76"/>
      <c r="AP387" s="76"/>
      <c r="AQ387" s="76"/>
      <c r="AR387" s="76"/>
      <c r="AS387" s="76"/>
      <c r="AT387" s="76"/>
      <c r="AU387" s="76"/>
      <c r="AV387" s="76"/>
      <c r="AW387" s="76"/>
      <c r="AX387" s="76"/>
      <c r="AY387" s="76"/>
      <c r="AZ387" s="76"/>
      <c r="BA387" s="76"/>
      <c r="BB387" s="76"/>
      <c r="BC387" s="76"/>
      <c r="BD387" s="76"/>
      <c r="BE387" s="76"/>
      <c r="BF387" s="76"/>
      <c r="BG387" s="76"/>
      <c r="BH387" s="76"/>
      <c r="BI387" s="76"/>
    </row>
    <row r="388" spans="1:61" x14ac:dyDescent="0.25">
      <c r="A388" s="76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  <c r="AA388" s="76"/>
      <c r="AB388" s="76"/>
      <c r="AC388" s="76"/>
      <c r="AD388" s="76"/>
      <c r="AE388" s="76"/>
      <c r="AF388" s="76"/>
      <c r="AG388" s="76"/>
      <c r="AH388" s="76"/>
      <c r="AI388" s="76"/>
      <c r="AJ388" s="76"/>
      <c r="AK388" s="76"/>
      <c r="AL388" s="76"/>
      <c r="AM388" s="76"/>
      <c r="AN388" s="76"/>
      <c r="AO388" s="76"/>
      <c r="AP388" s="76"/>
      <c r="AQ388" s="76"/>
      <c r="AR388" s="76"/>
      <c r="AS388" s="76"/>
      <c r="AT388" s="76"/>
      <c r="AU388" s="76"/>
      <c r="AV388" s="76"/>
      <c r="AW388" s="76"/>
      <c r="AX388" s="76"/>
      <c r="AY388" s="76"/>
      <c r="AZ388" s="76"/>
      <c r="BA388" s="76"/>
      <c r="BB388" s="76"/>
      <c r="BC388" s="76"/>
      <c r="BD388" s="76"/>
      <c r="BE388" s="76"/>
      <c r="BF388" s="76"/>
      <c r="BG388" s="76"/>
      <c r="BH388" s="76"/>
      <c r="BI388" s="76"/>
    </row>
    <row r="389" spans="1:61" x14ac:dyDescent="0.25">
      <c r="A389" s="76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  <c r="AA389" s="76"/>
      <c r="AB389" s="76"/>
      <c r="AC389" s="76"/>
      <c r="AD389" s="76"/>
      <c r="AE389" s="76"/>
      <c r="AF389" s="76"/>
      <c r="AG389" s="76"/>
      <c r="AH389" s="76"/>
      <c r="AI389" s="76"/>
      <c r="AJ389" s="76"/>
      <c r="AK389" s="76"/>
      <c r="AL389" s="76"/>
      <c r="AM389" s="76"/>
      <c r="AN389" s="76"/>
      <c r="AO389" s="76"/>
      <c r="AP389" s="76"/>
      <c r="AQ389" s="76"/>
      <c r="AR389" s="76"/>
      <c r="AS389" s="76"/>
      <c r="AT389" s="76"/>
      <c r="AU389" s="76"/>
      <c r="AV389" s="76"/>
      <c r="AW389" s="76"/>
      <c r="AX389" s="76"/>
      <c r="AY389" s="76"/>
      <c r="AZ389" s="76"/>
      <c r="BA389" s="76"/>
      <c r="BB389" s="76"/>
      <c r="BC389" s="76"/>
      <c r="BD389" s="76"/>
      <c r="BE389" s="76"/>
      <c r="BF389" s="76"/>
      <c r="BG389" s="76"/>
      <c r="BH389" s="76"/>
      <c r="BI389" s="76"/>
    </row>
  </sheetData>
  <hyperlinks>
    <hyperlink ref="B3" location="'P1_Situac econ Nav'!A1" display="P1. Situación económica de Navarra" xr:uid="{68A734AD-CEF1-4A71-AA43-A9A2FD7B6C92}"/>
    <hyperlink ref="B4" location="'P2_Situac econ personal'!A1" display="P2. Situación económica personal" xr:uid="{808FC5DB-B06C-47AC-994D-FE5D429B9DFF}"/>
    <hyperlink ref="B5" location="'P3_Situac polít Nav'!A1" display="P3. Situación política de Navarra" xr:uid="{1E8A2722-A800-4C30-833F-A41D95646D31}"/>
    <hyperlink ref="B6" location="'P4_Situac econ Nav (Rec)'!A1" display="P4. Situación económica de Navarra (Recuerdo)" xr:uid="{36C27066-2DAE-4C64-A739-70EDE31330C8}"/>
    <hyperlink ref="B7" location="'P5_Situac polít Nav (Rec)'!A1" display="P5. Situación política de Navarra (Recuerdo)" xr:uid="{EB9ADD46-9873-469A-82DC-8A73CA3EEF5F}"/>
    <hyperlink ref="B8" location="'P6_Situac econ Nav (Prosp)'!A1" display="P6. Situación económica de Navarra (Prospectiva)" xr:uid="{E2735D5E-CF42-4819-B296-96AF6E7ED67C}"/>
    <hyperlink ref="B9" location="'P7_Situac econ personal (Prosp)'!A1" display="P7. Situación económica personal (Prospectiva)" xr:uid="{3455F62E-90B0-4078-A28A-47B4426FB26C}"/>
    <hyperlink ref="B10" location="'P8_Situac polít Nav (Prosp)'!A1" display="P8. Situación política de Navarra (Prospectiva)" xr:uid="{AE28A015-E1FE-4C1D-87CA-669DA737DF77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9"/>
  <sheetViews>
    <sheetView workbookViewId="0">
      <selection activeCell="C16" sqref="C16"/>
    </sheetView>
  </sheetViews>
  <sheetFormatPr baseColWidth="10" defaultRowHeight="14.25" x14ac:dyDescent="0.2"/>
  <cols>
    <col min="1" max="1" width="11.42578125" style="1"/>
    <col min="2" max="2" width="35.5703125" style="1" customWidth="1"/>
    <col min="3" max="6" width="22.7109375" style="1" customWidth="1"/>
    <col min="7" max="16384" width="11.42578125" style="1"/>
  </cols>
  <sheetData>
    <row r="1" spans="2:11" ht="27.75" x14ac:dyDescent="0.4">
      <c r="C1" s="79">
        <v>2018</v>
      </c>
      <c r="D1" s="79"/>
      <c r="E1" s="79"/>
      <c r="F1" s="79"/>
    </row>
    <row r="3" spans="2:11" ht="15.75" x14ac:dyDescent="0.25">
      <c r="B3" s="2"/>
      <c r="C3" s="4" t="s">
        <v>15</v>
      </c>
      <c r="D3" s="4" t="s">
        <v>2</v>
      </c>
      <c r="E3" s="4" t="s">
        <v>16</v>
      </c>
      <c r="F3" s="15" t="s">
        <v>17</v>
      </c>
    </row>
    <row r="4" spans="2:11" ht="15" customHeight="1" x14ac:dyDescent="0.2">
      <c r="B4" s="5" t="s">
        <v>37</v>
      </c>
      <c r="C4" s="33">
        <f>58.1932773109244/100</f>
        <v>0.58193277310924396</v>
      </c>
      <c r="D4" s="33">
        <f>36.344537815126/100</f>
        <v>0.36344537815126005</v>
      </c>
      <c r="E4" s="33">
        <f>5.46218487394958/100</f>
        <v>5.4621848739495799E-2</v>
      </c>
      <c r="F4" s="34">
        <v>952</v>
      </c>
      <c r="H4" s="7"/>
      <c r="J4" s="6"/>
    </row>
    <row r="5" spans="2:11" ht="15" customHeight="1" x14ac:dyDescent="0.2">
      <c r="B5" s="5"/>
      <c r="C5" s="8"/>
      <c r="D5" s="8"/>
      <c r="E5" s="8"/>
      <c r="F5" s="9"/>
      <c r="H5" s="7"/>
      <c r="J5" s="6"/>
    </row>
    <row r="6" spans="2:11" ht="15" customHeight="1" x14ac:dyDescent="0.2">
      <c r="B6" s="26" t="s">
        <v>51</v>
      </c>
      <c r="C6" s="35"/>
      <c r="D6" s="35"/>
      <c r="E6" s="35"/>
      <c r="F6" s="35"/>
      <c r="I6" s="6"/>
      <c r="J6" s="6"/>
      <c r="K6" s="6"/>
    </row>
    <row r="7" spans="2:11" ht="14.25" customHeight="1" x14ac:dyDescent="0.2">
      <c r="B7" s="11" t="s">
        <v>11</v>
      </c>
      <c r="C7" s="36">
        <v>0.28000000000000003</v>
      </c>
      <c r="D7" s="36">
        <v>0.6</v>
      </c>
      <c r="E7" s="36">
        <v>0.12</v>
      </c>
      <c r="F7" s="37">
        <v>25</v>
      </c>
      <c r="I7" s="6"/>
      <c r="J7" s="6"/>
      <c r="K7" s="6"/>
    </row>
    <row r="8" spans="2:11" x14ac:dyDescent="0.2">
      <c r="B8" s="11" t="s">
        <v>12</v>
      </c>
      <c r="C8" s="36">
        <v>0.57299270072992703</v>
      </c>
      <c r="D8" s="36">
        <v>0.34306569343065696</v>
      </c>
      <c r="E8" s="36">
        <v>8.3941605839416053E-2</v>
      </c>
      <c r="F8" s="37">
        <v>274</v>
      </c>
      <c r="I8" s="6"/>
      <c r="J8" s="6"/>
      <c r="K8" s="6"/>
    </row>
    <row r="9" spans="2:11" ht="15" customHeight="1" x14ac:dyDescent="0.2">
      <c r="B9" s="11" t="s">
        <v>13</v>
      </c>
      <c r="C9" s="36">
        <v>0.57565789473684215</v>
      </c>
      <c r="D9" s="36">
        <v>0.375</v>
      </c>
      <c r="E9" s="36">
        <v>4.9342105263157895E-2</v>
      </c>
      <c r="F9" s="37">
        <v>304</v>
      </c>
      <c r="I9" s="6"/>
      <c r="J9" s="6"/>
      <c r="K9" s="6"/>
    </row>
    <row r="10" spans="2:11" ht="14.25" customHeight="1" x14ac:dyDescent="0.2">
      <c r="B10" s="11" t="s">
        <v>14</v>
      </c>
      <c r="C10" s="36">
        <v>0.61627906976744184</v>
      </c>
      <c r="D10" s="36">
        <v>0.35174418604651164</v>
      </c>
      <c r="E10" s="36">
        <v>3.1976744186046513E-2</v>
      </c>
      <c r="F10" s="37">
        <v>344</v>
      </c>
      <c r="I10" s="6"/>
      <c r="J10" s="6"/>
      <c r="K10" s="6"/>
    </row>
    <row r="11" spans="2:11" x14ac:dyDescent="0.2">
      <c r="B11" s="11"/>
      <c r="C11" s="3"/>
      <c r="D11" s="3"/>
      <c r="E11" s="3"/>
      <c r="I11" s="6"/>
      <c r="J11" s="6"/>
      <c r="K11" s="6"/>
    </row>
    <row r="12" spans="2:11" ht="14.25" customHeight="1" x14ac:dyDescent="0.2">
      <c r="B12" s="80" t="s">
        <v>52</v>
      </c>
      <c r="C12" s="80"/>
      <c r="I12" s="6"/>
      <c r="J12" s="6"/>
      <c r="K12" s="6"/>
    </row>
    <row r="13" spans="2:11" ht="14.25" customHeight="1" x14ac:dyDescent="0.2">
      <c r="B13" s="3" t="s">
        <v>18</v>
      </c>
      <c r="C13" s="36">
        <v>0.63185378590078334</v>
      </c>
      <c r="D13" s="36">
        <v>0.32637075718015668</v>
      </c>
      <c r="E13" s="36">
        <v>4.177545691906006E-2</v>
      </c>
      <c r="F13" s="34">
        <v>383</v>
      </c>
      <c r="I13" s="6"/>
      <c r="J13" s="6"/>
      <c r="K13" s="6"/>
    </row>
    <row r="14" spans="2:11" x14ac:dyDescent="0.2">
      <c r="B14" s="3" t="s">
        <v>19</v>
      </c>
      <c r="C14" s="36">
        <v>0.57372654155495983</v>
      </c>
      <c r="D14" s="36">
        <v>0.37533512064343166</v>
      </c>
      <c r="E14" s="36">
        <v>5.0938337801608578E-2</v>
      </c>
      <c r="F14" s="34">
        <v>373</v>
      </c>
      <c r="I14" s="6"/>
      <c r="J14" s="6"/>
      <c r="K14" s="6"/>
    </row>
    <row r="15" spans="2:11" x14ac:dyDescent="0.2">
      <c r="B15" s="3" t="s">
        <v>20</v>
      </c>
      <c r="C15" s="36">
        <v>0.47852760736196326</v>
      </c>
      <c r="D15" s="36">
        <v>0.42944785276073622</v>
      </c>
      <c r="E15" s="36">
        <v>9.202453987730061E-2</v>
      </c>
      <c r="F15" s="34">
        <v>163</v>
      </c>
      <c r="I15" s="6"/>
      <c r="J15" s="6"/>
      <c r="K15" s="6"/>
    </row>
    <row r="16" spans="2:11" ht="14.25" customHeight="1" x14ac:dyDescent="0.2">
      <c r="C16" s="35"/>
      <c r="D16" s="35"/>
      <c r="E16" s="35"/>
      <c r="F16" s="35"/>
      <c r="I16" s="6"/>
      <c r="J16" s="6"/>
      <c r="K16" s="6"/>
    </row>
    <row r="17" spans="2:11" x14ac:dyDescent="0.2">
      <c r="B17" s="26" t="s">
        <v>50</v>
      </c>
      <c r="C17" s="35"/>
      <c r="D17" s="35"/>
      <c r="E17" s="35"/>
      <c r="F17" s="35"/>
      <c r="I17" s="6"/>
      <c r="J17" s="6"/>
      <c r="K17" s="6"/>
    </row>
    <row r="18" spans="2:11" x14ac:dyDescent="0.2">
      <c r="B18" s="14" t="s">
        <v>21</v>
      </c>
      <c r="C18" s="36">
        <v>0.64429530201342278</v>
      </c>
      <c r="D18" s="36">
        <v>0.33557046979865773</v>
      </c>
      <c r="E18" s="36">
        <v>2.0134228187919462E-2</v>
      </c>
      <c r="F18" s="34">
        <v>149</v>
      </c>
      <c r="I18" s="6"/>
      <c r="K18" s="6"/>
    </row>
    <row r="19" spans="2:11" x14ac:dyDescent="0.2">
      <c r="B19" s="14" t="s">
        <v>22</v>
      </c>
      <c r="C19" s="36">
        <v>0.65410958904109573</v>
      </c>
      <c r="D19" s="36">
        <v>0.30821917808219179</v>
      </c>
      <c r="E19" s="36">
        <v>3.7671232876712327E-2</v>
      </c>
      <c r="F19" s="34">
        <v>292</v>
      </c>
      <c r="I19" s="6"/>
      <c r="K19" s="6"/>
    </row>
    <row r="20" spans="2:11" x14ac:dyDescent="0.2">
      <c r="B20" s="14" t="s">
        <v>23</v>
      </c>
      <c r="C20" s="36">
        <v>0.52491694352159468</v>
      </c>
      <c r="D20" s="36">
        <v>0.39867109634551495</v>
      </c>
      <c r="E20" s="36">
        <v>7.6411960132890366E-2</v>
      </c>
      <c r="F20" s="34">
        <v>301</v>
      </c>
      <c r="I20" s="6"/>
      <c r="K20" s="6"/>
    </row>
    <row r="21" spans="2:11" x14ac:dyDescent="0.2">
      <c r="B21" s="14" t="s">
        <v>24</v>
      </c>
      <c r="C21" s="36">
        <v>0.51904761904761909</v>
      </c>
      <c r="D21" s="36">
        <v>0.40952380952380951</v>
      </c>
      <c r="E21" s="36">
        <v>7.1428571428571425E-2</v>
      </c>
      <c r="F21" s="34">
        <v>210</v>
      </c>
      <c r="K21" s="6"/>
    </row>
    <row r="22" spans="2:11" x14ac:dyDescent="0.2">
      <c r="B22" s="14"/>
      <c r="C22" s="12"/>
      <c r="D22" s="12"/>
      <c r="E22" s="12"/>
      <c r="F22" s="13"/>
      <c r="K22" s="6"/>
    </row>
    <row r="23" spans="2:11" x14ac:dyDescent="0.2">
      <c r="B23" s="14"/>
      <c r="C23" s="12"/>
      <c r="D23" s="12"/>
      <c r="E23" s="12"/>
      <c r="F23" s="13"/>
      <c r="K23" s="6"/>
    </row>
    <row r="24" spans="2:11" x14ac:dyDescent="0.2">
      <c r="B24" s="14"/>
      <c r="C24" s="12"/>
      <c r="D24" s="12"/>
      <c r="E24" s="12"/>
      <c r="F24" s="13"/>
      <c r="K24" s="6"/>
    </row>
    <row r="25" spans="2:11" x14ac:dyDescent="0.2">
      <c r="B25" s="14"/>
      <c r="C25" s="12"/>
      <c r="D25" s="12"/>
      <c r="E25" s="12"/>
      <c r="F25" s="13"/>
      <c r="K25" s="6"/>
    </row>
    <row r="26" spans="2:11" x14ac:dyDescent="0.2">
      <c r="B26" s="14"/>
      <c r="C26" s="12"/>
      <c r="D26" s="12"/>
      <c r="E26" s="12"/>
      <c r="F26" s="13"/>
      <c r="K26" s="6"/>
    </row>
    <row r="27" spans="2:11" x14ac:dyDescent="0.2">
      <c r="B27" s="14"/>
      <c r="C27" s="12"/>
      <c r="D27" s="12"/>
      <c r="E27" s="12"/>
      <c r="F27" s="13"/>
      <c r="K27" s="6"/>
    </row>
    <row r="28" spans="2:11" ht="15.75" x14ac:dyDescent="0.25">
      <c r="B28" s="14"/>
      <c r="C28" s="4" t="s">
        <v>6</v>
      </c>
      <c r="D28" s="18"/>
      <c r="E28" s="18"/>
      <c r="F28" s="13"/>
      <c r="K28" s="6"/>
    </row>
    <row r="29" spans="2:11" ht="15.75" x14ac:dyDescent="0.25">
      <c r="C29" s="4">
        <v>2018</v>
      </c>
      <c r="D29" s="12"/>
      <c r="E29" s="12"/>
      <c r="F29" s="13"/>
      <c r="K29" s="6"/>
    </row>
    <row r="30" spans="2:11" x14ac:dyDescent="0.2">
      <c r="B30" s="14" t="s">
        <v>0</v>
      </c>
      <c r="C30" s="12">
        <v>4.0837696335078534E-2</v>
      </c>
      <c r="D30" s="28"/>
      <c r="E30" s="28"/>
      <c r="F30" s="13"/>
      <c r="K30" s="6"/>
    </row>
    <row r="31" spans="2:11" x14ac:dyDescent="0.2">
      <c r="B31" s="14" t="s">
        <v>1</v>
      </c>
      <c r="C31" s="12">
        <v>0.53926701570680624</v>
      </c>
      <c r="D31" s="28"/>
      <c r="E31" s="28"/>
      <c r="F31" s="13"/>
      <c r="K31" s="6"/>
    </row>
    <row r="32" spans="2:11" x14ac:dyDescent="0.2">
      <c r="B32" s="14" t="s">
        <v>2</v>
      </c>
      <c r="C32" s="12">
        <v>0.36230366492146598</v>
      </c>
      <c r="D32" s="28"/>
      <c r="E32" s="28"/>
      <c r="F32" s="13"/>
      <c r="K32" s="6"/>
    </row>
    <row r="33" spans="2:11" x14ac:dyDescent="0.2">
      <c r="B33" s="14" t="s">
        <v>3</v>
      </c>
      <c r="C33" s="12">
        <v>4.5026178010471207E-2</v>
      </c>
      <c r="D33" s="28"/>
      <c r="E33" s="28"/>
      <c r="F33" s="13"/>
      <c r="K33" s="6"/>
    </row>
    <row r="34" spans="2:11" x14ac:dyDescent="0.2">
      <c r="B34" s="14" t="s">
        <v>4</v>
      </c>
      <c r="C34" s="12">
        <v>9.4240837696335077E-3</v>
      </c>
      <c r="D34" s="28"/>
      <c r="E34" s="28"/>
      <c r="F34" s="13"/>
      <c r="K34" s="6"/>
    </row>
    <row r="35" spans="2:11" x14ac:dyDescent="0.2">
      <c r="B35" s="14" t="s">
        <v>5</v>
      </c>
      <c r="C35" s="12">
        <v>3.1413612565445027E-3</v>
      </c>
      <c r="D35" s="28"/>
      <c r="E35" s="28"/>
      <c r="F35" s="13"/>
      <c r="K35" s="6"/>
    </row>
    <row r="36" spans="2:11" x14ac:dyDescent="0.2">
      <c r="B36" s="14"/>
      <c r="C36" s="12"/>
      <c r="D36" s="12"/>
      <c r="E36" s="12"/>
      <c r="F36" s="13"/>
      <c r="K36" s="6"/>
    </row>
    <row r="37" spans="2:11" x14ac:dyDescent="0.2">
      <c r="B37" s="14"/>
      <c r="C37" s="28"/>
      <c r="D37" s="12"/>
      <c r="E37" s="12"/>
      <c r="F37" s="13"/>
      <c r="K37" s="6"/>
    </row>
    <row r="38" spans="2:11" x14ac:dyDescent="0.2">
      <c r="B38" s="14"/>
      <c r="C38" s="12"/>
      <c r="D38" s="12"/>
      <c r="E38" s="12"/>
      <c r="F38" s="13"/>
      <c r="K38" s="6"/>
    </row>
    <row r="39" spans="2:11" x14ac:dyDescent="0.2">
      <c r="B39" s="14"/>
      <c r="C39" s="12"/>
      <c r="D39" s="12"/>
      <c r="E39" s="12"/>
      <c r="F39" s="13"/>
      <c r="K39" s="6"/>
    </row>
    <row r="40" spans="2:11" x14ac:dyDescent="0.2">
      <c r="B40" s="14"/>
      <c r="C40" s="12"/>
      <c r="D40" s="12"/>
      <c r="E40" s="12"/>
      <c r="F40" s="13"/>
      <c r="K40" s="6"/>
    </row>
    <row r="41" spans="2:11" x14ac:dyDescent="0.2">
      <c r="K41" s="6"/>
    </row>
    <row r="44" spans="2:11" ht="15.75" x14ac:dyDescent="0.25">
      <c r="C44" s="78" t="s">
        <v>6</v>
      </c>
      <c r="D44" s="78"/>
      <c r="E44" s="78"/>
    </row>
    <row r="45" spans="2:11" ht="15.75" x14ac:dyDescent="0.25">
      <c r="C45" s="4">
        <v>2018</v>
      </c>
      <c r="D45" s="4">
        <v>2017</v>
      </c>
      <c r="E45" s="4">
        <v>2016</v>
      </c>
    </row>
    <row r="46" spans="2:11" x14ac:dyDescent="0.2">
      <c r="B46" s="14" t="s">
        <v>0</v>
      </c>
      <c r="C46" s="12">
        <v>4.0837696335078534E-2</v>
      </c>
      <c r="D46" s="12">
        <v>2.1372389211343198E-2</v>
      </c>
      <c r="E46" s="12">
        <v>6.8000000000000005E-2</v>
      </c>
    </row>
    <row r="47" spans="2:11" x14ac:dyDescent="0.2">
      <c r="B47" s="14" t="s">
        <v>1</v>
      </c>
      <c r="C47" s="12">
        <v>0.53926701570680624</v>
      </c>
      <c r="D47" s="12">
        <v>0.45724879277788505</v>
      </c>
      <c r="E47" s="12">
        <v>0.19900000000000001</v>
      </c>
    </row>
    <row r="48" spans="2:11" x14ac:dyDescent="0.2">
      <c r="B48" s="14" t="s">
        <v>2</v>
      </c>
      <c r="C48" s="12">
        <v>0.36230366492146598</v>
      </c>
      <c r="D48" s="12">
        <v>0.26844868169345038</v>
      </c>
      <c r="E48" s="12">
        <v>0.51900000000000002</v>
      </c>
    </row>
    <row r="49" spans="2:5" x14ac:dyDescent="0.2">
      <c r="B49" s="14" t="s">
        <v>3</v>
      </c>
      <c r="C49" s="12">
        <v>4.5026178010471207E-2</v>
      </c>
      <c r="D49" s="12">
        <v>0.18330886815032293</v>
      </c>
      <c r="E49" s="12">
        <v>0.14599999999999999</v>
      </c>
    </row>
    <row r="50" spans="2:5" x14ac:dyDescent="0.2">
      <c r="B50" s="14" t="s">
        <v>4</v>
      </c>
      <c r="C50" s="12">
        <v>9.4240837696335077E-3</v>
      </c>
      <c r="D50" s="12">
        <v>3.3978338090814415E-2</v>
      </c>
      <c r="E50" s="12">
        <v>0.05</v>
      </c>
    </row>
    <row r="51" spans="2:5" x14ac:dyDescent="0.2">
      <c r="B51" s="14" t="s">
        <v>5</v>
      </c>
      <c r="C51" s="12">
        <v>3.1413612565445027E-3</v>
      </c>
      <c r="D51" s="12">
        <v>3.7034002352533096E-2</v>
      </c>
      <c r="E51" s="12">
        <v>1.7999999999999999E-2</v>
      </c>
    </row>
    <row r="63" spans="2:5" ht="15.75" x14ac:dyDescent="0.25">
      <c r="C63" s="78" t="s">
        <v>6</v>
      </c>
      <c r="D63" s="78"/>
      <c r="E63" s="18"/>
    </row>
    <row r="64" spans="2:5" ht="15.75" x14ac:dyDescent="0.25">
      <c r="C64" s="4" t="s">
        <v>39</v>
      </c>
      <c r="D64" s="4" t="s">
        <v>38</v>
      </c>
    </row>
    <row r="65" spans="2:5" x14ac:dyDescent="0.2">
      <c r="B65" s="14" t="s">
        <v>0</v>
      </c>
      <c r="C65" s="12">
        <f>C46-D46</f>
        <v>1.9465307123735336E-2</v>
      </c>
      <c r="D65" s="12">
        <f>C46-E46</f>
        <v>-2.7162303664921471E-2</v>
      </c>
    </row>
    <row r="66" spans="2:5" x14ac:dyDescent="0.2">
      <c r="B66" s="14" t="s">
        <v>1</v>
      </c>
      <c r="C66" s="12">
        <f t="shared" ref="C66:C70" si="0">C47-D47</f>
        <v>8.2018222928921192E-2</v>
      </c>
      <c r="D66" s="12">
        <f t="shared" ref="D66:D70" si="1">C47-E47</f>
        <v>0.34026701570680623</v>
      </c>
    </row>
    <row r="67" spans="2:5" x14ac:dyDescent="0.2">
      <c r="B67" s="14" t="s">
        <v>2</v>
      </c>
      <c r="C67" s="12">
        <f t="shared" si="0"/>
        <v>9.3854983228015609E-2</v>
      </c>
      <c r="D67" s="12">
        <f t="shared" si="1"/>
        <v>-0.15669633507853403</v>
      </c>
    </row>
    <row r="68" spans="2:5" x14ac:dyDescent="0.2">
      <c r="B68" s="14" t="s">
        <v>3</v>
      </c>
      <c r="C68" s="12">
        <f t="shared" si="0"/>
        <v>-0.13828269013985173</v>
      </c>
      <c r="D68" s="12">
        <f t="shared" si="1"/>
        <v>-0.10097382198952878</v>
      </c>
    </row>
    <row r="69" spans="2:5" x14ac:dyDescent="0.2">
      <c r="B69" s="14" t="s">
        <v>4</v>
      </c>
      <c r="C69" s="12">
        <f t="shared" si="0"/>
        <v>-2.4554254321180906E-2</v>
      </c>
      <c r="D69" s="12">
        <f t="shared" si="1"/>
        <v>-4.0575916230366493E-2</v>
      </c>
    </row>
    <row r="70" spans="2:5" x14ac:dyDescent="0.2">
      <c r="B70" s="14" t="s">
        <v>5</v>
      </c>
      <c r="C70" s="12">
        <f t="shared" si="0"/>
        <v>-3.3892641095988593E-2</v>
      </c>
      <c r="D70" s="12">
        <f t="shared" si="1"/>
        <v>-1.4858638743455495E-2</v>
      </c>
    </row>
    <row r="78" spans="2:5" ht="15.75" x14ac:dyDescent="0.25">
      <c r="C78" s="78" t="s">
        <v>6</v>
      </c>
      <c r="D78" s="78"/>
      <c r="E78" s="78"/>
    </row>
    <row r="79" spans="2:5" ht="15.75" x14ac:dyDescent="0.25">
      <c r="C79" s="47">
        <v>2018</v>
      </c>
      <c r="D79" s="47">
        <v>2017</v>
      </c>
      <c r="E79" s="47">
        <v>2016</v>
      </c>
    </row>
    <row r="80" spans="2:5" x14ac:dyDescent="0.2">
      <c r="B80" s="14" t="s">
        <v>0</v>
      </c>
      <c r="C80" s="50">
        <v>4.0966386554621845</v>
      </c>
      <c r="D80" s="50">
        <v>2.2185324505931359</v>
      </c>
      <c r="E80" s="50">
        <v>6.9183423660715642</v>
      </c>
    </row>
    <row r="81" spans="1:5" x14ac:dyDescent="0.2">
      <c r="B81" s="14" t="s">
        <v>1</v>
      </c>
      <c r="C81" s="50">
        <v>54.096638655462179</v>
      </c>
      <c r="D81" s="50">
        <v>47.360299417739618</v>
      </c>
      <c r="E81" s="50">
        <v>20.22088235337068</v>
      </c>
    </row>
    <row r="82" spans="1:5" x14ac:dyDescent="0.2">
      <c r="B82" s="14" t="s">
        <v>2</v>
      </c>
      <c r="C82" s="50">
        <v>36.344537815126046</v>
      </c>
      <c r="D82" s="50">
        <v>27.865958539617935</v>
      </c>
      <c r="E82" s="50">
        <v>52.857429802160617</v>
      </c>
    </row>
    <row r="83" spans="1:5" x14ac:dyDescent="0.2">
      <c r="B83" s="14" t="s">
        <v>3</v>
      </c>
      <c r="C83" s="50">
        <v>4.5168067226890756</v>
      </c>
      <c r="D83" s="50">
        <v>19.028133375801993</v>
      </c>
      <c r="E83" s="50">
        <v>14.913142584913622</v>
      </c>
    </row>
    <row r="84" spans="1:5" x14ac:dyDescent="0.2">
      <c r="B84" s="14" t="s">
        <v>4</v>
      </c>
      <c r="C84" s="51">
        <v>0.94537815126050417</v>
      </c>
      <c r="D84" s="50">
        <v>3.5270762162467211</v>
      </c>
      <c r="E84" s="50">
        <v>5.0902028934835046</v>
      </c>
    </row>
    <row r="85" spans="1:5" x14ac:dyDescent="0.2">
      <c r="B85" s="14" t="s">
        <v>68</v>
      </c>
      <c r="C85" s="51">
        <f>SUM(C80:C84)</f>
        <v>99.999999999999986</v>
      </c>
      <c r="D85" s="51">
        <f t="shared" ref="D85:E85" si="2">SUM(D80:D84)</f>
        <v>99.999999999999417</v>
      </c>
      <c r="E85" s="51">
        <f t="shared" si="2"/>
        <v>100</v>
      </c>
    </row>
    <row r="87" spans="1:5" ht="15.75" x14ac:dyDescent="0.25">
      <c r="C87" s="78" t="s">
        <v>6</v>
      </c>
      <c r="D87" s="78"/>
      <c r="E87" s="78"/>
    </row>
    <row r="88" spans="1:5" ht="15.75" x14ac:dyDescent="0.25">
      <c r="C88" s="47">
        <v>2018</v>
      </c>
      <c r="D88" s="47">
        <v>2017</v>
      </c>
      <c r="E88" s="47">
        <v>2016</v>
      </c>
    </row>
    <row r="89" spans="1:5" x14ac:dyDescent="0.2">
      <c r="A89" s="14" t="s">
        <v>0</v>
      </c>
      <c r="B89" s="52">
        <f t="shared" ref="B89:B91" si="3">B90+2.5</f>
        <v>10</v>
      </c>
      <c r="C89" s="53">
        <f>C80*$B89</f>
        <v>40.966386554621849</v>
      </c>
      <c r="D89" s="53">
        <f t="shared" ref="D89:E89" si="4">D80*$B89</f>
        <v>22.185324505931359</v>
      </c>
      <c r="E89" s="53">
        <f t="shared" si="4"/>
        <v>69.183423660715647</v>
      </c>
    </row>
    <row r="90" spans="1:5" x14ac:dyDescent="0.2">
      <c r="A90" s="14" t="s">
        <v>1</v>
      </c>
      <c r="B90" s="52">
        <f t="shared" si="3"/>
        <v>7.5</v>
      </c>
      <c r="C90" s="53">
        <f t="shared" ref="C90:E90" si="5">C81*$B90</f>
        <v>405.72478991596637</v>
      </c>
      <c r="D90" s="53">
        <f t="shared" si="5"/>
        <v>355.20224563304714</v>
      </c>
      <c r="E90" s="53">
        <f t="shared" si="5"/>
        <v>151.65661765028011</v>
      </c>
    </row>
    <row r="91" spans="1:5" x14ac:dyDescent="0.2">
      <c r="A91" s="14" t="s">
        <v>2</v>
      </c>
      <c r="B91" s="52">
        <f t="shared" si="3"/>
        <v>5</v>
      </c>
      <c r="C91" s="53">
        <f t="shared" ref="C91:E91" si="6">C82*$B91</f>
        <v>181.72268907563023</v>
      </c>
      <c r="D91" s="53">
        <f t="shared" si="6"/>
        <v>139.32979269808968</v>
      </c>
      <c r="E91" s="53">
        <f t="shared" si="6"/>
        <v>264.28714901080309</v>
      </c>
    </row>
    <row r="92" spans="1:5" x14ac:dyDescent="0.2">
      <c r="A92" s="14" t="s">
        <v>3</v>
      </c>
      <c r="B92" s="52">
        <f>B93+2.5</f>
        <v>2.5</v>
      </c>
      <c r="C92" s="53">
        <f t="shared" ref="C92:E92" si="7">C83*$B92</f>
        <v>11.292016806722689</v>
      </c>
      <c r="D92" s="53">
        <f t="shared" si="7"/>
        <v>47.570333439504978</v>
      </c>
      <c r="E92" s="53">
        <f t="shared" si="7"/>
        <v>37.282856462284059</v>
      </c>
    </row>
    <row r="93" spans="1:5" x14ac:dyDescent="0.2">
      <c r="A93" s="14" t="s">
        <v>4</v>
      </c>
      <c r="B93" s="52">
        <v>0</v>
      </c>
      <c r="C93" s="53">
        <f t="shared" ref="C93:E93" si="8">C84*$B93</f>
        <v>0</v>
      </c>
      <c r="D93" s="53">
        <f t="shared" si="8"/>
        <v>0</v>
      </c>
      <c r="E93" s="53">
        <f t="shared" si="8"/>
        <v>0</v>
      </c>
    </row>
    <row r="95" spans="1:5" x14ac:dyDescent="0.2">
      <c r="B95" s="1" t="s">
        <v>68</v>
      </c>
      <c r="C95" s="53">
        <f>SUM(C89:C93)</f>
        <v>639.7058823529411</v>
      </c>
      <c r="D95" s="53">
        <f t="shared" ref="D95:E95" si="9">SUM(D89:D93)</f>
        <v>564.28769627657323</v>
      </c>
      <c r="E95" s="53">
        <f t="shared" si="9"/>
        <v>522.41004678408285</v>
      </c>
    </row>
    <row r="97" spans="2:5" ht="15.75" x14ac:dyDescent="0.25">
      <c r="C97" s="78" t="s">
        <v>6</v>
      </c>
      <c r="D97" s="78"/>
      <c r="E97" s="78"/>
    </row>
    <row r="98" spans="2:5" ht="15.75" x14ac:dyDescent="0.25">
      <c r="C98" s="47">
        <v>2018</v>
      </c>
      <c r="D98" s="47">
        <v>2017</v>
      </c>
      <c r="E98" s="47">
        <v>2016</v>
      </c>
    </row>
    <row r="99" spans="2:5" x14ac:dyDescent="0.2">
      <c r="B99" s="1" t="s">
        <v>69</v>
      </c>
      <c r="C99" s="53">
        <f>C95/C85</f>
        <v>6.3970588235294121</v>
      </c>
      <c r="D99" s="53">
        <f>D95/D85</f>
        <v>5.6428769627657651</v>
      </c>
      <c r="E99" s="53">
        <f>E95/E85</f>
        <v>5.2241004678408283</v>
      </c>
    </row>
  </sheetData>
  <mergeCells count="7">
    <mergeCell ref="C87:E87"/>
    <mergeCell ref="C97:E97"/>
    <mergeCell ref="C1:F1"/>
    <mergeCell ref="B12:C12"/>
    <mergeCell ref="C44:E44"/>
    <mergeCell ref="C63:D63"/>
    <mergeCell ref="C78:E7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FEA9E-04E6-4699-BE73-2F81491974D3}">
  <dimension ref="A1:T112"/>
  <sheetViews>
    <sheetView workbookViewId="0">
      <pane xSplit="2" ySplit="4" topLeftCell="C11" activePane="bottomRight" state="frozen"/>
      <selection pane="topRight" activeCell="C1" sqref="C1"/>
      <selection pane="bottomLeft" activeCell="A5" sqref="A5"/>
      <selection pane="bottomRight"/>
    </sheetView>
  </sheetViews>
  <sheetFormatPr baseColWidth="10" defaultRowHeight="14.25" x14ac:dyDescent="0.2"/>
  <cols>
    <col min="1" max="1" width="11.42578125" style="1"/>
    <col min="2" max="2" width="35.5703125" style="1" customWidth="1"/>
    <col min="3" max="3" width="24.28515625" style="1" customWidth="1"/>
    <col min="4" max="6" width="22.7109375" style="1" customWidth="1"/>
    <col min="7" max="16384" width="11.42578125" style="1"/>
  </cols>
  <sheetData>
    <row r="1" spans="2:10" ht="27.75" x14ac:dyDescent="0.4">
      <c r="C1" s="79">
        <v>2018</v>
      </c>
      <c r="D1" s="79"/>
      <c r="E1" s="79"/>
      <c r="F1" s="79"/>
    </row>
    <row r="2" spans="2:10" ht="15" customHeight="1" x14ac:dyDescent="0.2"/>
    <row r="3" spans="2:10" ht="16.5" customHeight="1" x14ac:dyDescent="0.25">
      <c r="B3" s="2"/>
      <c r="C3" s="4" t="s">
        <v>15</v>
      </c>
      <c r="D3" s="4" t="s">
        <v>2</v>
      </c>
      <c r="E3" s="4" t="s">
        <v>16</v>
      </c>
      <c r="F3" s="15" t="s">
        <v>17</v>
      </c>
      <c r="J3" s="8"/>
    </row>
    <row r="4" spans="2:10" ht="15" customHeight="1" x14ac:dyDescent="0.2">
      <c r="B4" s="5" t="s">
        <v>37</v>
      </c>
      <c r="C4" s="33">
        <f>57.6/100</f>
        <v>0.57600000000000007</v>
      </c>
      <c r="D4" s="33">
        <f>36/100</f>
        <v>0.36</v>
      </c>
      <c r="E4" s="33">
        <f>6.4/100</f>
        <v>6.4000000000000001E-2</v>
      </c>
      <c r="F4" s="34">
        <v>955</v>
      </c>
      <c r="H4" s="7"/>
      <c r="J4" s="8"/>
    </row>
    <row r="5" spans="2:10" ht="15" customHeight="1" x14ac:dyDescent="0.2">
      <c r="B5" s="5"/>
      <c r="C5" s="8"/>
      <c r="D5" s="8"/>
      <c r="E5" s="8"/>
      <c r="F5" s="9"/>
      <c r="H5" s="7"/>
      <c r="J5" s="8"/>
    </row>
    <row r="6" spans="2:10" ht="15" customHeight="1" x14ac:dyDescent="0.2">
      <c r="B6" s="26" t="s">
        <v>47</v>
      </c>
      <c r="C6" s="8"/>
      <c r="D6" s="35"/>
      <c r="E6" s="35"/>
      <c r="F6" s="35"/>
    </row>
    <row r="7" spans="2:10" ht="14.25" customHeight="1" x14ac:dyDescent="0.2">
      <c r="B7" s="16" t="s">
        <v>28</v>
      </c>
      <c r="C7" s="38">
        <v>0.57547169811320753</v>
      </c>
      <c r="D7" s="38">
        <v>0.37735849056603776</v>
      </c>
      <c r="E7" s="38">
        <v>4.716981132075472E-2</v>
      </c>
      <c r="F7" s="39">
        <v>106</v>
      </c>
    </row>
    <row r="8" spans="2:10" ht="15.75" customHeight="1" x14ac:dyDescent="0.2">
      <c r="B8" s="16" t="s">
        <v>25</v>
      </c>
      <c r="C8" s="38">
        <v>0.60416666666666663</v>
      </c>
      <c r="D8" s="38">
        <v>0.33333333333333326</v>
      </c>
      <c r="E8" s="38">
        <v>6.25E-2</v>
      </c>
      <c r="F8" s="39">
        <v>240</v>
      </c>
    </row>
    <row r="9" spans="2:10" ht="15" customHeight="1" x14ac:dyDescent="0.2">
      <c r="B9" s="16" t="s">
        <v>26</v>
      </c>
      <c r="C9" s="38">
        <v>0.63461538461538458</v>
      </c>
      <c r="D9" s="38">
        <v>0.29615384615384616</v>
      </c>
      <c r="E9" s="38">
        <v>6.9230769230769235E-2</v>
      </c>
      <c r="F9" s="39">
        <v>260</v>
      </c>
    </row>
    <row r="10" spans="2:10" ht="14.25" customHeight="1" x14ac:dyDescent="0.2">
      <c r="B10" s="16" t="s">
        <v>29</v>
      </c>
      <c r="C10" s="38">
        <v>0.60504201680672265</v>
      </c>
      <c r="D10" s="38">
        <v>0.33613445378151263</v>
      </c>
      <c r="E10" s="38">
        <v>5.8823529411764698E-2</v>
      </c>
      <c r="F10" s="39">
        <v>119</v>
      </c>
    </row>
    <row r="11" spans="2:10" ht="15.75" customHeight="1" x14ac:dyDescent="0.2">
      <c r="B11" s="16" t="s">
        <v>27</v>
      </c>
      <c r="C11" s="38">
        <v>0.4652173913043478</v>
      </c>
      <c r="D11" s="38">
        <v>0.4652173913043478</v>
      </c>
      <c r="E11" s="38">
        <v>6.9565217391304349E-2</v>
      </c>
      <c r="F11" s="39">
        <v>230</v>
      </c>
    </row>
    <row r="12" spans="2:10" ht="15.75" customHeight="1" x14ac:dyDescent="0.2">
      <c r="B12" s="16"/>
      <c r="C12" s="38"/>
      <c r="D12" s="38"/>
      <c r="E12" s="38"/>
      <c r="F12" s="39"/>
    </row>
    <row r="13" spans="2:10" ht="15.75" customHeight="1" x14ac:dyDescent="0.2">
      <c r="B13" s="25" t="s">
        <v>35</v>
      </c>
      <c r="C13" s="38"/>
      <c r="D13" s="38"/>
      <c r="E13" s="38"/>
      <c r="F13" s="39"/>
    </row>
    <row r="14" spans="2:10" ht="15.75" customHeight="1" x14ac:dyDescent="0.2">
      <c r="B14" s="16" t="s">
        <v>30</v>
      </c>
      <c r="C14" s="38">
        <v>0.61151079136690645</v>
      </c>
      <c r="D14" s="38">
        <v>0.32374100719424459</v>
      </c>
      <c r="E14" s="38">
        <v>6.4748201438848921E-2</v>
      </c>
      <c r="F14" s="39">
        <v>139</v>
      </c>
    </row>
    <row r="15" spans="2:10" ht="15.75" customHeight="1" x14ac:dyDescent="0.2">
      <c r="B15" s="16" t="s">
        <v>31</v>
      </c>
      <c r="C15" s="38">
        <v>0.48258706467661694</v>
      </c>
      <c r="D15" s="38">
        <v>0.45273631840796019</v>
      </c>
      <c r="E15" s="38">
        <v>6.4676616915422883E-2</v>
      </c>
      <c r="F15" s="39">
        <v>201</v>
      </c>
    </row>
    <row r="16" spans="2:10" ht="15.75" customHeight="1" x14ac:dyDescent="0.2">
      <c r="B16" s="16" t="s">
        <v>32</v>
      </c>
      <c r="C16" s="38">
        <v>0.64761904761904754</v>
      </c>
      <c r="D16" s="38">
        <v>0.33333333333333326</v>
      </c>
      <c r="E16" s="38">
        <v>1.9047619047619049E-2</v>
      </c>
      <c r="F16" s="39">
        <v>105</v>
      </c>
    </row>
    <row r="17" spans="2:6" ht="15.75" customHeight="1" x14ac:dyDescent="0.2">
      <c r="B17" s="16" t="s">
        <v>33</v>
      </c>
      <c r="C17" s="38">
        <v>0.6174496644295302</v>
      </c>
      <c r="D17" s="38">
        <v>0.32214765100671139</v>
      </c>
      <c r="E17" s="38">
        <v>6.0402684563758392E-2</v>
      </c>
      <c r="F17" s="39">
        <v>149</v>
      </c>
    </row>
    <row r="18" spans="2:6" ht="15.75" customHeight="1" x14ac:dyDescent="0.2">
      <c r="B18" s="16" t="s">
        <v>34</v>
      </c>
      <c r="C18" s="38">
        <v>0.52066115702479343</v>
      </c>
      <c r="D18" s="38">
        <v>0.37190082644628097</v>
      </c>
      <c r="E18" s="38">
        <v>0.10743801652892562</v>
      </c>
      <c r="F18" s="39">
        <v>121</v>
      </c>
    </row>
    <row r="19" spans="2:6" ht="15.75" customHeight="1" x14ac:dyDescent="0.2">
      <c r="B19" s="16" t="s">
        <v>25</v>
      </c>
      <c r="C19" s="38">
        <v>0.60416666666666663</v>
      </c>
      <c r="D19" s="38">
        <v>0.33333333333333326</v>
      </c>
      <c r="E19" s="38">
        <v>6.25E-2</v>
      </c>
      <c r="F19" s="39">
        <v>240</v>
      </c>
    </row>
    <row r="20" spans="2:6" ht="15.75" customHeight="1" x14ac:dyDescent="0.2">
      <c r="C20" s="35"/>
      <c r="D20" s="35"/>
      <c r="E20" s="35"/>
      <c r="F20" s="35"/>
    </row>
    <row r="21" spans="2:6" x14ac:dyDescent="0.2">
      <c r="B21" s="26" t="s">
        <v>48</v>
      </c>
      <c r="C21" s="35"/>
      <c r="D21" s="35"/>
      <c r="E21" s="35"/>
      <c r="F21" s="35"/>
    </row>
    <row r="22" spans="2:6" ht="14.25" customHeight="1" x14ac:dyDescent="0.2">
      <c r="B22" s="11" t="s">
        <v>11</v>
      </c>
      <c r="C22" s="40">
        <v>0.28000000000000003</v>
      </c>
      <c r="D22" s="40">
        <v>0.6</v>
      </c>
      <c r="E22" s="40">
        <v>0.12</v>
      </c>
      <c r="F22" s="41">
        <v>25</v>
      </c>
    </row>
    <row r="23" spans="2:6" ht="15.75" customHeight="1" x14ac:dyDescent="0.2">
      <c r="B23" s="11" t="s">
        <v>12</v>
      </c>
      <c r="C23" s="40">
        <v>0.44565217391304346</v>
      </c>
      <c r="D23" s="40">
        <v>0.46014492753623187</v>
      </c>
      <c r="E23" s="40">
        <v>9.4202898550724654E-2</v>
      </c>
      <c r="F23" s="41">
        <v>276</v>
      </c>
    </row>
    <row r="24" spans="2:6" x14ac:dyDescent="0.2">
      <c r="B24" s="11" t="s">
        <v>13</v>
      </c>
      <c r="C24" s="40">
        <v>0.56907894736842102</v>
      </c>
      <c r="D24" s="40">
        <v>0.38157894736842107</v>
      </c>
      <c r="E24" s="40">
        <v>4.9342105263157895E-2</v>
      </c>
      <c r="F24" s="41">
        <v>304</v>
      </c>
    </row>
    <row r="25" spans="2:6" ht="15" customHeight="1" x14ac:dyDescent="0.2">
      <c r="B25" s="11" t="s">
        <v>14</v>
      </c>
      <c r="C25" s="40">
        <v>0.70434782608695656</v>
      </c>
      <c r="D25" s="40">
        <v>0.24637681159420294</v>
      </c>
      <c r="E25" s="40">
        <v>4.9275362318840582E-2</v>
      </c>
      <c r="F25" s="41">
        <v>345</v>
      </c>
    </row>
    <row r="26" spans="2:6" x14ac:dyDescent="0.2">
      <c r="B26" s="11"/>
      <c r="C26" s="37"/>
      <c r="D26" s="37"/>
      <c r="E26" s="37"/>
      <c r="F26" s="35"/>
    </row>
    <row r="27" spans="2:6" x14ac:dyDescent="0.2">
      <c r="B27" s="10" t="s">
        <v>36</v>
      </c>
      <c r="C27" s="37"/>
      <c r="D27" s="37"/>
      <c r="E27" s="37"/>
      <c r="F27" s="35"/>
    </row>
    <row r="28" spans="2:6" x14ac:dyDescent="0.2">
      <c r="B28" s="17" t="s">
        <v>7</v>
      </c>
      <c r="C28" s="40">
        <v>0.51578947368421058</v>
      </c>
      <c r="D28" s="40">
        <v>0.38947368421052631</v>
      </c>
      <c r="E28" s="40">
        <v>9.4736842105263175E-2</v>
      </c>
      <c r="F28" s="41">
        <v>95</v>
      </c>
    </row>
    <row r="29" spans="2:6" x14ac:dyDescent="0.2">
      <c r="B29" s="17" t="s">
        <v>8</v>
      </c>
      <c r="C29" s="40">
        <v>0.63564356435643565</v>
      </c>
      <c r="D29" s="40">
        <v>0.32475247524752476</v>
      </c>
      <c r="E29" s="40">
        <v>3.9603960396039604E-2</v>
      </c>
      <c r="F29" s="41">
        <v>505</v>
      </c>
    </row>
    <row r="30" spans="2:6" x14ac:dyDescent="0.2">
      <c r="B30" s="17" t="s">
        <v>84</v>
      </c>
      <c r="C30" s="40">
        <v>0.48333333333333334</v>
      </c>
      <c r="D30" s="40">
        <v>0.43333333333333335</v>
      </c>
      <c r="E30" s="40">
        <v>8.3333333333333315E-2</v>
      </c>
      <c r="F30" s="41">
        <v>60</v>
      </c>
    </row>
    <row r="31" spans="2:6" x14ac:dyDescent="0.2">
      <c r="B31" s="17" t="s">
        <v>85</v>
      </c>
      <c r="C31" s="40">
        <v>0.56074766355140182</v>
      </c>
      <c r="D31" s="40">
        <v>0.3644859813084112</v>
      </c>
      <c r="E31" s="40">
        <v>7.476635514018691E-2</v>
      </c>
      <c r="F31" s="41">
        <v>214</v>
      </c>
    </row>
    <row r="32" spans="2:6" x14ac:dyDescent="0.2">
      <c r="B32" s="17" t="s">
        <v>9</v>
      </c>
      <c r="C32" s="40">
        <v>0.1875</v>
      </c>
      <c r="D32" s="40">
        <v>0.58333333333333337</v>
      </c>
      <c r="E32" s="40">
        <v>0.22916666666666663</v>
      </c>
      <c r="F32" s="41">
        <v>48</v>
      </c>
    </row>
    <row r="33" spans="2:11" x14ac:dyDescent="0.2">
      <c r="B33" s="17" t="s">
        <v>10</v>
      </c>
      <c r="C33" s="40">
        <v>0.7</v>
      </c>
      <c r="D33" s="40">
        <v>0.3</v>
      </c>
      <c r="E33" s="40">
        <v>0</v>
      </c>
      <c r="F33" s="41">
        <v>30</v>
      </c>
    </row>
    <row r="34" spans="2:11" x14ac:dyDescent="0.2">
      <c r="B34" s="11"/>
      <c r="C34" s="56"/>
      <c r="D34" s="37"/>
      <c r="E34" s="37"/>
      <c r="F34" s="35"/>
    </row>
    <row r="35" spans="2:11" x14ac:dyDescent="0.2">
      <c r="B35" s="80" t="s">
        <v>49</v>
      </c>
      <c r="C35" s="80"/>
    </row>
    <row r="36" spans="2:11" x14ac:dyDescent="0.2">
      <c r="B36" s="3" t="s">
        <v>18</v>
      </c>
      <c r="C36" s="40">
        <v>0.68571428571428572</v>
      </c>
      <c r="D36" s="40">
        <v>0.27012987012987011</v>
      </c>
      <c r="E36" s="40">
        <v>4.4155844155844157E-2</v>
      </c>
      <c r="F36" s="41">
        <v>385</v>
      </c>
    </row>
    <row r="37" spans="2:11" x14ac:dyDescent="0.2">
      <c r="B37" s="3" t="s">
        <v>19</v>
      </c>
      <c r="C37" s="40">
        <v>0.53619302949061665</v>
      </c>
      <c r="D37" s="40">
        <v>0.420911528150134</v>
      </c>
      <c r="E37" s="40">
        <v>4.2895442359249331E-2</v>
      </c>
      <c r="F37" s="41">
        <v>373</v>
      </c>
    </row>
    <row r="38" spans="2:11" x14ac:dyDescent="0.2">
      <c r="B38" s="3" t="s">
        <v>20</v>
      </c>
      <c r="C38" s="40">
        <v>0.39263803680981596</v>
      </c>
      <c r="D38" s="40">
        <v>0.45398773006134968</v>
      </c>
      <c r="E38" s="40">
        <v>0.15337423312883436</v>
      </c>
      <c r="F38" s="41">
        <v>163</v>
      </c>
    </row>
    <row r="41" spans="2:11" x14ac:dyDescent="0.2">
      <c r="B41" s="14"/>
      <c r="C41" s="12"/>
      <c r="D41" s="12"/>
      <c r="E41" s="12"/>
      <c r="F41" s="13"/>
      <c r="K41" s="6"/>
    </row>
    <row r="42" spans="2:11" x14ac:dyDescent="0.2">
      <c r="B42" s="14"/>
      <c r="C42" s="12"/>
      <c r="D42" s="12"/>
      <c r="E42" s="12"/>
      <c r="F42" s="13"/>
      <c r="K42" s="6"/>
    </row>
    <row r="43" spans="2:11" x14ac:dyDescent="0.2">
      <c r="B43" s="14"/>
      <c r="C43" s="12"/>
      <c r="D43" s="12"/>
      <c r="E43" s="12"/>
      <c r="F43" s="13"/>
      <c r="K43" s="6"/>
    </row>
    <row r="44" spans="2:11" x14ac:dyDescent="0.2">
      <c r="B44" s="14"/>
      <c r="C44" s="12"/>
      <c r="D44" s="12"/>
      <c r="E44" s="12"/>
      <c r="F44" s="13"/>
      <c r="K44" s="6"/>
    </row>
    <row r="45" spans="2:11" ht="15.75" x14ac:dyDescent="0.25">
      <c r="B45" s="14"/>
      <c r="C45" s="54" t="s">
        <v>70</v>
      </c>
      <c r="D45" s="4" t="s">
        <v>6</v>
      </c>
      <c r="E45" s="18"/>
      <c r="F45" s="13"/>
      <c r="K45" s="6"/>
    </row>
    <row r="46" spans="2:11" ht="15.75" x14ac:dyDescent="0.25">
      <c r="D46" s="4">
        <v>2018</v>
      </c>
      <c r="E46" s="12"/>
      <c r="F46" s="13"/>
      <c r="K46" s="6"/>
    </row>
    <row r="47" spans="2:11" x14ac:dyDescent="0.2">
      <c r="B47" s="14" t="s">
        <v>0</v>
      </c>
      <c r="C47" s="12">
        <v>3.1413612565445025E-2</v>
      </c>
      <c r="D47" s="12">
        <f>'P1_Situac econ Nav'!C30</f>
        <v>4.0837696335078534E-2</v>
      </c>
      <c r="E47" s="12"/>
      <c r="F47" s="13"/>
      <c r="K47" s="6"/>
    </row>
    <row r="48" spans="2:11" x14ac:dyDescent="0.2">
      <c r="B48" s="14" t="s">
        <v>1</v>
      </c>
      <c r="C48" s="12">
        <v>0.54450261780104714</v>
      </c>
      <c r="D48" s="12">
        <f>'P1_Situac econ Nav'!C31</f>
        <v>0.53926701570680624</v>
      </c>
      <c r="E48" s="12"/>
      <c r="F48" s="13"/>
      <c r="K48" s="6"/>
    </row>
    <row r="49" spans="2:20" x14ac:dyDescent="0.2">
      <c r="B49" s="14" t="s">
        <v>2</v>
      </c>
      <c r="C49" s="12">
        <v>0.36020942408376966</v>
      </c>
      <c r="D49" s="12">
        <f>'P1_Situac econ Nav'!C32</f>
        <v>0.36230366492146598</v>
      </c>
      <c r="E49" s="12"/>
      <c r="F49" s="13"/>
      <c r="K49" s="6"/>
    </row>
    <row r="50" spans="2:20" x14ac:dyDescent="0.2">
      <c r="B50" s="14" t="s">
        <v>3</v>
      </c>
      <c r="C50" s="12">
        <v>5.2356020942408377E-2</v>
      </c>
      <c r="D50" s="12">
        <f>'P1_Situac econ Nav'!C33</f>
        <v>4.5026178010471207E-2</v>
      </c>
      <c r="E50" s="12"/>
      <c r="F50" s="13"/>
      <c r="K50" s="6"/>
    </row>
    <row r="51" spans="2:20" x14ac:dyDescent="0.2">
      <c r="B51" s="14" t="s">
        <v>4</v>
      </c>
      <c r="C51" s="12">
        <v>1.1518324607329843E-2</v>
      </c>
      <c r="D51" s="12">
        <f>'P1_Situac econ Nav'!C34</f>
        <v>9.4240837696335077E-3</v>
      </c>
      <c r="E51" s="12"/>
      <c r="F51" s="13"/>
      <c r="K51" s="6"/>
    </row>
    <row r="52" spans="2:20" x14ac:dyDescent="0.2">
      <c r="B52" s="14"/>
      <c r="C52" s="12"/>
      <c r="D52" s="12"/>
      <c r="E52" s="12"/>
      <c r="F52" s="13"/>
      <c r="K52" s="6"/>
    </row>
    <row r="53" spans="2:20" x14ac:dyDescent="0.2">
      <c r="B53" s="14"/>
      <c r="C53" s="12"/>
      <c r="D53" s="12"/>
      <c r="E53" s="12"/>
      <c r="F53" s="13"/>
      <c r="K53" s="6"/>
    </row>
    <row r="54" spans="2:20" x14ac:dyDescent="0.2">
      <c r="B54" s="14"/>
      <c r="C54" s="12"/>
      <c r="D54" s="12"/>
      <c r="E54" s="12"/>
      <c r="F54" s="13"/>
      <c r="K54" s="6"/>
    </row>
    <row r="55" spans="2:20" ht="15" customHeight="1" x14ac:dyDescent="0.2">
      <c r="B55" s="14"/>
      <c r="C55" s="12"/>
      <c r="D55" s="12"/>
      <c r="E55" s="12"/>
      <c r="F55" s="13"/>
      <c r="K55" s="6"/>
      <c r="T55" s="19"/>
    </row>
    <row r="56" spans="2:20" x14ac:dyDescent="0.2">
      <c r="B56" s="14"/>
      <c r="C56" s="12"/>
      <c r="D56" s="12"/>
      <c r="E56" s="12"/>
      <c r="F56" s="13"/>
      <c r="K56" s="6"/>
      <c r="T56" s="20"/>
    </row>
    <row r="57" spans="2:20" x14ac:dyDescent="0.2">
      <c r="B57" s="14"/>
      <c r="C57" s="12"/>
      <c r="D57" s="12"/>
      <c r="E57" s="12"/>
      <c r="F57" s="13"/>
      <c r="K57" s="6"/>
      <c r="T57" s="20"/>
    </row>
    <row r="58" spans="2:20" x14ac:dyDescent="0.2">
      <c r="K58" s="6"/>
      <c r="T58" s="20"/>
    </row>
    <row r="59" spans="2:20" x14ac:dyDescent="0.2">
      <c r="T59" s="20"/>
    </row>
    <row r="60" spans="2:20" x14ac:dyDescent="0.2">
      <c r="T60" s="20"/>
    </row>
    <row r="61" spans="2:20" ht="15.75" x14ac:dyDescent="0.25">
      <c r="C61" s="78" t="s">
        <v>71</v>
      </c>
      <c r="D61" s="78"/>
      <c r="E61" s="78"/>
      <c r="T61" s="20"/>
    </row>
    <row r="62" spans="2:20" ht="15.75" x14ac:dyDescent="0.25">
      <c r="C62" s="4">
        <v>2018</v>
      </c>
      <c r="D62" s="4">
        <v>2017</v>
      </c>
      <c r="E62" s="4">
        <v>2016</v>
      </c>
      <c r="T62" s="20"/>
    </row>
    <row r="63" spans="2:20" x14ac:dyDescent="0.2">
      <c r="B63" s="14" t="s">
        <v>0</v>
      </c>
      <c r="C63" s="12">
        <f>C47</f>
        <v>3.1413612565445025E-2</v>
      </c>
      <c r="D63" s="12">
        <v>2.2582481326001661E-2</v>
      </c>
      <c r="E63" s="12">
        <v>9.7000000000000003E-2</v>
      </c>
      <c r="T63" s="20"/>
    </row>
    <row r="64" spans="2:20" x14ac:dyDescent="0.2">
      <c r="B64" s="14" t="s">
        <v>1</v>
      </c>
      <c r="C64" s="12">
        <f>C48</f>
        <v>0.54450261780104714</v>
      </c>
      <c r="D64" s="12">
        <v>0.58001326066548786</v>
      </c>
      <c r="E64" s="12">
        <v>0.36299999999999999</v>
      </c>
      <c r="T64" s="20"/>
    </row>
    <row r="65" spans="2:5" x14ac:dyDescent="0.2">
      <c r="B65" s="14" t="s">
        <v>2</v>
      </c>
      <c r="C65" s="12">
        <f>C49</f>
        <v>0.36020942408376966</v>
      </c>
      <c r="D65" s="12">
        <v>0.24545885151476876</v>
      </c>
      <c r="E65" s="12">
        <v>0.442</v>
      </c>
    </row>
    <row r="66" spans="2:5" x14ac:dyDescent="0.2">
      <c r="B66" s="14" t="s">
        <v>3</v>
      </c>
      <c r="C66" s="12">
        <f>C50</f>
        <v>5.2356020942408377E-2</v>
      </c>
      <c r="D66" s="12">
        <v>0.11186931783383849</v>
      </c>
      <c r="E66" s="12">
        <v>6.4000000000000001E-2</v>
      </c>
    </row>
    <row r="67" spans="2:5" x14ac:dyDescent="0.2">
      <c r="B67" s="14" t="s">
        <v>4</v>
      </c>
      <c r="C67" s="12">
        <f>C51</f>
        <v>1.1518324607329843E-2</v>
      </c>
      <c r="D67" s="12">
        <v>3.2140337143081156E-2</v>
      </c>
      <c r="E67" s="12">
        <v>3.1E-2</v>
      </c>
    </row>
    <row r="68" spans="2:5" x14ac:dyDescent="0.2">
      <c r="B68" s="14" t="s">
        <v>5</v>
      </c>
      <c r="C68" s="12">
        <f t="shared" ref="C68" si="0">C52</f>
        <v>0</v>
      </c>
      <c r="D68" s="12">
        <v>8.0000000000000002E-3</v>
      </c>
      <c r="E68" s="12">
        <v>3.0000000000000001E-3</v>
      </c>
    </row>
    <row r="69" spans="2:5" x14ac:dyDescent="0.2">
      <c r="D69" s="21"/>
      <c r="E69" s="21"/>
    </row>
    <row r="76" spans="2:5" ht="15.75" x14ac:dyDescent="0.25">
      <c r="C76" s="78" t="s">
        <v>71</v>
      </c>
      <c r="D76" s="78"/>
    </row>
    <row r="77" spans="2:5" ht="15.75" x14ac:dyDescent="0.25">
      <c r="C77" s="4" t="s">
        <v>39</v>
      </c>
      <c r="D77" s="4" t="s">
        <v>38</v>
      </c>
    </row>
    <row r="78" spans="2:5" x14ac:dyDescent="0.2">
      <c r="B78" s="14" t="s">
        <v>0</v>
      </c>
      <c r="C78" s="12">
        <f>C63-D63</f>
        <v>8.8311312394433635E-3</v>
      </c>
      <c r="D78" s="12">
        <f>C63-E63</f>
        <v>-6.5586387434554971E-2</v>
      </c>
    </row>
    <row r="79" spans="2:5" x14ac:dyDescent="0.2">
      <c r="B79" s="14" t="s">
        <v>1</v>
      </c>
      <c r="C79" s="12">
        <f t="shared" ref="C79:C83" si="1">C64-D64</f>
        <v>-3.5510642864440722E-2</v>
      </c>
      <c r="D79" s="12">
        <f t="shared" ref="D79:D83" si="2">C64-E64</f>
        <v>0.18150261780104715</v>
      </c>
    </row>
    <row r="80" spans="2:5" x14ac:dyDescent="0.2">
      <c r="B80" s="14" t="s">
        <v>2</v>
      </c>
      <c r="C80" s="12">
        <f t="shared" si="1"/>
        <v>0.1147505725690009</v>
      </c>
      <c r="D80" s="12">
        <f t="shared" si="2"/>
        <v>-8.1790575916230346E-2</v>
      </c>
    </row>
    <row r="81" spans="2:5" x14ac:dyDescent="0.2">
      <c r="B81" s="14" t="s">
        <v>3</v>
      </c>
      <c r="C81" s="12">
        <f t="shared" si="1"/>
        <v>-5.9513296891430117E-2</v>
      </c>
      <c r="D81" s="12">
        <f t="shared" si="2"/>
        <v>-1.1643979057591625E-2</v>
      </c>
    </row>
    <row r="82" spans="2:5" x14ac:dyDescent="0.2">
      <c r="B82" s="14" t="s">
        <v>4</v>
      </c>
      <c r="C82" s="12">
        <f t="shared" si="1"/>
        <v>-2.0622012535751313E-2</v>
      </c>
      <c r="D82" s="12">
        <f t="shared" si="2"/>
        <v>-1.9481675392670157E-2</v>
      </c>
    </row>
    <row r="83" spans="2:5" x14ac:dyDescent="0.2">
      <c r="B83" s="14" t="s">
        <v>5</v>
      </c>
      <c r="C83" s="12">
        <f t="shared" si="1"/>
        <v>-8.0000000000000002E-3</v>
      </c>
      <c r="D83" s="12">
        <f t="shared" si="2"/>
        <v>-3.0000000000000001E-3</v>
      </c>
    </row>
    <row r="84" spans="2:5" x14ac:dyDescent="0.2">
      <c r="C84" s="12"/>
      <c r="D84" s="12"/>
    </row>
    <row r="91" spans="2:5" ht="15.75" x14ac:dyDescent="0.25">
      <c r="C91" s="78" t="s">
        <v>71</v>
      </c>
      <c r="D91" s="78"/>
      <c r="E91" s="78"/>
    </row>
    <row r="92" spans="2:5" ht="15.75" x14ac:dyDescent="0.25">
      <c r="C92" s="49">
        <v>2018</v>
      </c>
      <c r="D92" s="49">
        <v>2017</v>
      </c>
      <c r="E92" s="49">
        <v>2016</v>
      </c>
    </row>
    <row r="93" spans="2:5" x14ac:dyDescent="0.2">
      <c r="B93" s="14" t="s">
        <v>0</v>
      </c>
      <c r="C93" s="50">
        <f>C63*100</f>
        <v>3.1413612565445024</v>
      </c>
      <c r="D93" s="57">
        <v>2.2763123820386908</v>
      </c>
      <c r="E93" s="57">
        <v>9.7274882057767762</v>
      </c>
    </row>
    <row r="94" spans="2:5" x14ac:dyDescent="0.2">
      <c r="B94" s="14" t="s">
        <v>1</v>
      </c>
      <c r="C94" s="50">
        <f t="shared" ref="C94:C97" si="3">C64*100</f>
        <v>54.450261780104711</v>
      </c>
      <c r="D94" s="57">
        <v>58.465292096988932</v>
      </c>
      <c r="E94" s="57">
        <v>36.394273917249741</v>
      </c>
    </row>
    <row r="95" spans="2:5" x14ac:dyDescent="0.2">
      <c r="B95" s="14" t="s">
        <v>2</v>
      </c>
      <c r="C95" s="50">
        <f t="shared" si="3"/>
        <v>36.020942408376968</v>
      </c>
      <c r="D95" s="57">
        <v>24.742233367452187</v>
      </c>
      <c r="E95" s="57">
        <v>44.380575945163613</v>
      </c>
    </row>
    <row r="96" spans="2:5" x14ac:dyDescent="0.2">
      <c r="B96" s="14" t="s">
        <v>3</v>
      </c>
      <c r="C96" s="50">
        <f t="shared" si="3"/>
        <v>5.2356020942408374</v>
      </c>
      <c r="D96" s="57">
        <v>11.276418639708236</v>
      </c>
      <c r="E96" s="57">
        <v>6.3954901165837699</v>
      </c>
    </row>
    <row r="97" spans="1:5" x14ac:dyDescent="0.2">
      <c r="B97" s="14" t="s">
        <v>4</v>
      </c>
      <c r="C97" s="50">
        <f t="shared" si="3"/>
        <v>1.1518324607329842</v>
      </c>
      <c r="D97" s="57">
        <v>3.239743513811963</v>
      </c>
      <c r="E97" s="57">
        <v>3.1021718152260931</v>
      </c>
    </row>
    <row r="98" spans="1:5" x14ac:dyDescent="0.2">
      <c r="B98" s="14" t="s">
        <v>68</v>
      </c>
      <c r="C98" s="51">
        <f>SUM(C93:C97)</f>
        <v>100</v>
      </c>
      <c r="D98" s="51">
        <f t="shared" ref="D98:E98" si="4">SUM(D93:D97)</f>
        <v>100.00000000000001</v>
      </c>
      <c r="E98" s="51">
        <f t="shared" si="4"/>
        <v>100</v>
      </c>
    </row>
    <row r="100" spans="1:5" ht="15.75" x14ac:dyDescent="0.25">
      <c r="C100" s="78" t="s">
        <v>71</v>
      </c>
      <c r="D100" s="78"/>
      <c r="E100" s="78"/>
    </row>
    <row r="101" spans="1:5" ht="15.75" x14ac:dyDescent="0.25">
      <c r="C101" s="49">
        <v>2018</v>
      </c>
      <c r="D101" s="49">
        <v>2017</v>
      </c>
      <c r="E101" s="49">
        <v>2016</v>
      </c>
    </row>
    <row r="102" spans="1:5" x14ac:dyDescent="0.2">
      <c r="A102" s="14" t="s">
        <v>0</v>
      </c>
      <c r="B102" s="52">
        <f t="shared" ref="B102:B104" si="5">B103+2.5</f>
        <v>10</v>
      </c>
      <c r="C102" s="53">
        <f>C93*$B102</f>
        <v>31.413612565445025</v>
      </c>
      <c r="D102" s="53">
        <f t="shared" ref="D102:E102" si="6">D93*$B102</f>
        <v>22.763123820386909</v>
      </c>
      <c r="E102" s="53">
        <f t="shared" si="6"/>
        <v>97.274882057767769</v>
      </c>
    </row>
    <row r="103" spans="1:5" x14ac:dyDescent="0.2">
      <c r="A103" s="14" t="s">
        <v>1</v>
      </c>
      <c r="B103" s="52">
        <f t="shared" si="5"/>
        <v>7.5</v>
      </c>
      <c r="C103" s="53">
        <f t="shared" ref="C103:E106" si="7">C94*$B103</f>
        <v>408.37696335078533</v>
      </c>
      <c r="D103" s="53">
        <f t="shared" si="7"/>
        <v>438.48969072741698</v>
      </c>
      <c r="E103" s="53">
        <f t="shared" si="7"/>
        <v>272.95705437937306</v>
      </c>
    </row>
    <row r="104" spans="1:5" x14ac:dyDescent="0.2">
      <c r="A104" s="14" t="s">
        <v>2</v>
      </c>
      <c r="B104" s="52">
        <f t="shared" si="5"/>
        <v>5</v>
      </c>
      <c r="C104" s="53">
        <f t="shared" si="7"/>
        <v>180.10471204188485</v>
      </c>
      <c r="D104" s="53">
        <f t="shared" si="7"/>
        <v>123.71116683726093</v>
      </c>
      <c r="E104" s="53">
        <f t="shared" si="7"/>
        <v>221.90287972581808</v>
      </c>
    </row>
    <row r="105" spans="1:5" x14ac:dyDescent="0.2">
      <c r="A105" s="14" t="s">
        <v>3</v>
      </c>
      <c r="B105" s="52">
        <f>B106+2.5</f>
        <v>2.5</v>
      </c>
      <c r="C105" s="53">
        <f t="shared" si="7"/>
        <v>13.089005235602095</v>
      </c>
      <c r="D105" s="53">
        <f t="shared" si="7"/>
        <v>28.191046599270592</v>
      </c>
      <c r="E105" s="53">
        <f t="shared" si="7"/>
        <v>15.988725291459424</v>
      </c>
    </row>
    <row r="106" spans="1:5" x14ac:dyDescent="0.2">
      <c r="A106" s="14" t="s">
        <v>4</v>
      </c>
      <c r="B106" s="52">
        <v>0</v>
      </c>
      <c r="C106" s="53">
        <f t="shared" si="7"/>
        <v>0</v>
      </c>
      <c r="D106" s="53">
        <f t="shared" si="7"/>
        <v>0</v>
      </c>
      <c r="E106" s="53">
        <f t="shared" si="7"/>
        <v>0</v>
      </c>
    </row>
    <row r="108" spans="1:5" x14ac:dyDescent="0.2">
      <c r="B108" s="1" t="s">
        <v>68</v>
      </c>
      <c r="C108" s="53">
        <f>SUM(C102:C106)</f>
        <v>632.98429319371735</v>
      </c>
      <c r="D108" s="53">
        <f t="shared" ref="D108:E108" si="8">SUM(D102:D106)</f>
        <v>613.15502798433545</v>
      </c>
      <c r="E108" s="53">
        <f t="shared" si="8"/>
        <v>608.12354145441839</v>
      </c>
    </row>
    <row r="110" spans="1:5" ht="15.75" x14ac:dyDescent="0.25">
      <c r="C110" s="78" t="s">
        <v>71</v>
      </c>
      <c r="D110" s="78"/>
      <c r="E110" s="78"/>
    </row>
    <row r="111" spans="1:5" ht="15.75" x14ac:dyDescent="0.25">
      <c r="C111" s="49">
        <v>2018</v>
      </c>
      <c r="D111" s="49">
        <v>2017</v>
      </c>
      <c r="E111" s="49">
        <v>2016</v>
      </c>
    </row>
    <row r="112" spans="1:5" x14ac:dyDescent="0.2">
      <c r="B112" s="1" t="s">
        <v>69</v>
      </c>
      <c r="C112" s="53">
        <f>C108/C98</f>
        <v>6.3298429319371738</v>
      </c>
      <c r="D112" s="53">
        <f>D108/D98</f>
        <v>6.1315502798433537</v>
      </c>
      <c r="E112" s="53">
        <f>E108/E98</f>
        <v>6.0812354145441843</v>
      </c>
    </row>
  </sheetData>
  <mergeCells count="7">
    <mergeCell ref="C100:E100"/>
    <mergeCell ref="C110:E110"/>
    <mergeCell ref="C1:F1"/>
    <mergeCell ref="B35:C35"/>
    <mergeCell ref="C61:E61"/>
    <mergeCell ref="C76:D76"/>
    <mergeCell ref="C91:E9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DAC21-6137-41F1-89E1-E0D3499B60D3}">
  <dimension ref="A1:T134"/>
  <sheetViews>
    <sheetView workbookViewId="0"/>
  </sheetViews>
  <sheetFormatPr baseColWidth="10" defaultRowHeight="14.25" x14ac:dyDescent="0.2"/>
  <cols>
    <col min="1" max="1" width="11.42578125" style="1"/>
    <col min="2" max="2" width="35.5703125" style="1" customWidth="1"/>
    <col min="3" max="3" width="22.7109375" style="1" customWidth="1"/>
    <col min="4" max="4" width="30.28515625" style="1" customWidth="1"/>
    <col min="5" max="6" width="22.7109375" style="1" customWidth="1"/>
    <col min="7" max="16384" width="11.42578125" style="1"/>
  </cols>
  <sheetData>
    <row r="1" spans="2:8" ht="27.75" x14ac:dyDescent="0.4">
      <c r="C1" s="79">
        <v>2018</v>
      </c>
      <c r="D1" s="79"/>
      <c r="E1" s="79"/>
      <c r="F1" s="79"/>
    </row>
    <row r="2" spans="2:8" ht="15" customHeight="1" x14ac:dyDescent="0.2"/>
    <row r="3" spans="2:8" ht="16.5" customHeight="1" x14ac:dyDescent="0.25">
      <c r="B3" s="2"/>
      <c r="C3" s="4" t="s">
        <v>15</v>
      </c>
      <c r="D3" s="4" t="s">
        <v>2</v>
      </c>
      <c r="E3" s="4" t="s">
        <v>16</v>
      </c>
      <c r="F3" s="15" t="s">
        <v>17</v>
      </c>
    </row>
    <row r="4" spans="2:8" ht="15" customHeight="1" x14ac:dyDescent="0.2">
      <c r="B4" s="5" t="s">
        <v>37</v>
      </c>
      <c r="C4" s="33">
        <f>26.6240681576145/100</f>
        <v>0.266240681576145</v>
      </c>
      <c r="D4" s="33">
        <f>41.7465388711395/100</f>
        <v>0.41746538871139499</v>
      </c>
      <c r="E4" s="33">
        <f>31.629392971246/100</f>
        <v>0.31629392971246001</v>
      </c>
      <c r="F4" s="9">
        <v>939</v>
      </c>
      <c r="H4" s="7"/>
    </row>
    <row r="5" spans="2:8" ht="15" customHeight="1" x14ac:dyDescent="0.2">
      <c r="B5" s="5"/>
      <c r="C5" s="8"/>
      <c r="D5" s="8"/>
      <c r="E5" s="8"/>
      <c r="F5" s="9"/>
      <c r="H5" s="7"/>
    </row>
    <row r="6" spans="2:8" ht="15" customHeight="1" x14ac:dyDescent="0.2">
      <c r="B6" s="26" t="s">
        <v>53</v>
      </c>
      <c r="C6" s="8"/>
      <c r="D6" s="35"/>
      <c r="E6" s="35"/>
      <c r="F6" s="35"/>
    </row>
    <row r="7" spans="2:8" ht="14.25" customHeight="1" x14ac:dyDescent="0.2">
      <c r="B7" s="16" t="s">
        <v>28</v>
      </c>
      <c r="C7" s="42">
        <v>0.40384615384615385</v>
      </c>
      <c r="D7" s="42">
        <v>0.49038461538461531</v>
      </c>
      <c r="E7" s="42">
        <v>0.10576923076923077</v>
      </c>
      <c r="F7" s="43">
        <v>104</v>
      </c>
    </row>
    <row r="8" spans="2:8" ht="15.75" customHeight="1" x14ac:dyDescent="0.2">
      <c r="B8" s="16" t="s">
        <v>25</v>
      </c>
      <c r="C8" s="42">
        <v>0.26382978723404255</v>
      </c>
      <c r="D8" s="42">
        <v>0.39148936170212761</v>
      </c>
      <c r="E8" s="42">
        <v>0.34468085106382979</v>
      </c>
      <c r="F8" s="43">
        <v>235</v>
      </c>
    </row>
    <row r="9" spans="2:8" ht="15" customHeight="1" x14ac:dyDescent="0.2">
      <c r="B9" s="16" t="s">
        <v>26</v>
      </c>
      <c r="C9" s="42">
        <v>0.32818532818532814</v>
      </c>
      <c r="D9" s="42">
        <v>0.37451737451737449</v>
      </c>
      <c r="E9" s="42">
        <v>0.29729729729729731</v>
      </c>
      <c r="F9" s="43">
        <v>259</v>
      </c>
    </row>
    <row r="10" spans="2:8" ht="14.25" customHeight="1" x14ac:dyDescent="0.2">
      <c r="B10" s="16" t="s">
        <v>29</v>
      </c>
      <c r="C10" s="42">
        <v>0.21186440677966101</v>
      </c>
      <c r="D10" s="42">
        <v>0.51694915254237284</v>
      </c>
      <c r="E10" s="42">
        <v>0.2711864406779661</v>
      </c>
      <c r="F10" s="43">
        <v>118</v>
      </c>
    </row>
    <row r="11" spans="2:8" ht="15.75" customHeight="1" x14ac:dyDescent="0.2">
      <c r="B11" s="16" t="s">
        <v>27</v>
      </c>
      <c r="C11" s="42">
        <v>0.16143497757847533</v>
      </c>
      <c r="D11" s="42">
        <v>0.40807174887892378</v>
      </c>
      <c r="E11" s="42">
        <v>0.43049327354260092</v>
      </c>
      <c r="F11" s="43">
        <v>223</v>
      </c>
    </row>
    <row r="12" spans="2:8" ht="15.75" customHeight="1" x14ac:dyDescent="0.2">
      <c r="B12" s="16"/>
      <c r="C12" s="38"/>
      <c r="D12" s="38"/>
      <c r="E12" s="38"/>
      <c r="F12" s="39"/>
    </row>
    <row r="13" spans="2:8" ht="15.75" customHeight="1" x14ac:dyDescent="0.2">
      <c r="B13" s="25" t="s">
        <v>54</v>
      </c>
      <c r="C13" s="38"/>
      <c r="D13" s="38"/>
      <c r="E13" s="38"/>
      <c r="F13" s="39"/>
    </row>
    <row r="14" spans="2:8" ht="15.75" customHeight="1" x14ac:dyDescent="0.2">
      <c r="B14" s="16" t="s">
        <v>30</v>
      </c>
      <c r="C14" s="42">
        <v>0.32608695652173914</v>
      </c>
      <c r="D14" s="42">
        <v>0.46376811594202899</v>
      </c>
      <c r="E14" s="42">
        <v>0.21014492753623187</v>
      </c>
      <c r="F14" s="43">
        <v>138</v>
      </c>
    </row>
    <row r="15" spans="2:8" ht="15.75" customHeight="1" x14ac:dyDescent="0.2">
      <c r="B15" s="16" t="s">
        <v>31</v>
      </c>
      <c r="C15" s="42">
        <v>0.25128205128205128</v>
      </c>
      <c r="D15" s="42">
        <v>0.3897435897435898</v>
      </c>
      <c r="E15" s="42">
        <v>0.35897435897435898</v>
      </c>
      <c r="F15" s="43">
        <v>195</v>
      </c>
    </row>
    <row r="16" spans="2:8" ht="15.75" customHeight="1" x14ac:dyDescent="0.2">
      <c r="B16" s="16" t="s">
        <v>32</v>
      </c>
      <c r="C16" s="42">
        <v>0.19047619047619047</v>
      </c>
      <c r="D16" s="42">
        <v>0.45714285714285713</v>
      </c>
      <c r="E16" s="42">
        <v>0.35238095238095241</v>
      </c>
      <c r="F16" s="43">
        <v>105</v>
      </c>
    </row>
    <row r="17" spans="2:6" ht="15.75" customHeight="1" x14ac:dyDescent="0.2">
      <c r="B17" s="16" t="s">
        <v>33</v>
      </c>
      <c r="C17" s="42">
        <v>0.30405405405405406</v>
      </c>
      <c r="D17" s="42">
        <v>0.45945945945945948</v>
      </c>
      <c r="E17" s="42">
        <v>0.23648648648648649</v>
      </c>
      <c r="F17" s="43">
        <v>148</v>
      </c>
    </row>
    <row r="18" spans="2:6" ht="15.75" customHeight="1" x14ac:dyDescent="0.2">
      <c r="B18" s="16" t="s">
        <v>34</v>
      </c>
      <c r="C18" s="42">
        <v>0.24576271186440679</v>
      </c>
      <c r="D18" s="42">
        <v>0.3728813559322034</v>
      </c>
      <c r="E18" s="42">
        <v>0.38135593220338981</v>
      </c>
      <c r="F18" s="43">
        <v>118</v>
      </c>
    </row>
    <row r="19" spans="2:6" ht="15.75" customHeight="1" x14ac:dyDescent="0.2">
      <c r="B19" s="16" t="s">
        <v>25</v>
      </c>
      <c r="C19" s="42">
        <v>0.26382978723404255</v>
      </c>
      <c r="D19" s="42">
        <v>0.39148936170212761</v>
      </c>
      <c r="E19" s="42">
        <v>0.34468085106382979</v>
      </c>
      <c r="F19" s="43">
        <v>235</v>
      </c>
    </row>
    <row r="20" spans="2:6" ht="15.75" customHeight="1" x14ac:dyDescent="0.2">
      <c r="C20" s="35"/>
      <c r="D20" s="35"/>
      <c r="E20" s="35"/>
      <c r="F20" s="35"/>
    </row>
    <row r="21" spans="2:6" x14ac:dyDescent="0.2">
      <c r="B21" s="25" t="s">
        <v>57</v>
      </c>
      <c r="C21" s="37"/>
      <c r="D21" s="37"/>
      <c r="E21" s="37"/>
      <c r="F21" s="35"/>
    </row>
    <row r="22" spans="2:6" ht="15" customHeight="1" x14ac:dyDescent="0.2">
      <c r="B22" s="17" t="s">
        <v>7</v>
      </c>
      <c r="C22" s="42">
        <v>0.27956989247311825</v>
      </c>
      <c r="D22" s="42">
        <v>0.39784946236559138</v>
      </c>
      <c r="E22" s="42">
        <v>0.32258064516129031</v>
      </c>
      <c r="F22" s="43">
        <v>93</v>
      </c>
    </row>
    <row r="23" spans="2:6" ht="15.75" customHeight="1" x14ac:dyDescent="0.2">
      <c r="B23" s="17" t="s">
        <v>8</v>
      </c>
      <c r="C23" s="42">
        <v>0.26907630522088355</v>
      </c>
      <c r="D23" s="42">
        <v>0.41365461847389556</v>
      </c>
      <c r="E23" s="42">
        <v>0.31726907630522089</v>
      </c>
      <c r="F23" s="43">
        <v>498</v>
      </c>
    </row>
    <row r="24" spans="2:6" x14ac:dyDescent="0.2">
      <c r="B24" s="17" t="s">
        <v>84</v>
      </c>
      <c r="C24" s="42">
        <v>0.13333333333333333</v>
      </c>
      <c r="D24" s="42">
        <v>0.48333333333333334</v>
      </c>
      <c r="E24" s="42">
        <v>0.38333333333333336</v>
      </c>
      <c r="F24" s="43">
        <v>60</v>
      </c>
    </row>
    <row r="25" spans="2:6" ht="15.75" customHeight="1" x14ac:dyDescent="0.2">
      <c r="B25" s="17" t="s">
        <v>85</v>
      </c>
      <c r="C25" s="42">
        <v>0.29326923076923078</v>
      </c>
      <c r="D25" s="42">
        <v>0.34615384615384615</v>
      </c>
      <c r="E25" s="42">
        <v>0.36057692307692307</v>
      </c>
      <c r="F25" s="43">
        <v>208</v>
      </c>
    </row>
    <row r="26" spans="2:6" x14ac:dyDescent="0.2">
      <c r="B26" s="17" t="s">
        <v>9</v>
      </c>
      <c r="C26" s="42">
        <v>0.2978723404255319</v>
      </c>
      <c r="D26" s="42">
        <v>0.55319148936170215</v>
      </c>
      <c r="E26" s="42">
        <v>0.14893617021276595</v>
      </c>
      <c r="F26" s="43">
        <v>47</v>
      </c>
    </row>
    <row r="27" spans="2:6" ht="15" customHeight="1" x14ac:dyDescent="0.2">
      <c r="B27" s="17" t="s">
        <v>10</v>
      </c>
      <c r="C27" s="42">
        <v>0.2</v>
      </c>
      <c r="D27" s="42">
        <v>0.7</v>
      </c>
      <c r="E27" s="42">
        <v>0.1</v>
      </c>
      <c r="F27" s="43">
        <v>30</v>
      </c>
    </row>
    <row r="28" spans="2:6" ht="15" customHeight="1" x14ac:dyDescent="0.2">
      <c r="B28" s="11"/>
      <c r="C28" s="37"/>
      <c r="D28" s="37"/>
      <c r="E28" s="37"/>
      <c r="F28" s="35"/>
    </row>
    <row r="29" spans="2:6" x14ac:dyDescent="0.2">
      <c r="B29" s="26" t="s">
        <v>58</v>
      </c>
      <c r="C29" s="35"/>
      <c r="D29" s="35"/>
      <c r="E29" s="35"/>
      <c r="F29" s="35"/>
    </row>
    <row r="30" spans="2:6" ht="15.75" customHeight="1" x14ac:dyDescent="0.2">
      <c r="B30" s="14" t="s">
        <v>55</v>
      </c>
      <c r="C30" s="42">
        <v>0.30196936542669583</v>
      </c>
      <c r="D30" s="42">
        <v>0.37636761487964987</v>
      </c>
      <c r="E30" s="42">
        <v>0.32166301969365418</v>
      </c>
      <c r="F30" s="43">
        <v>457</v>
      </c>
    </row>
    <row r="31" spans="2:6" x14ac:dyDescent="0.2">
      <c r="B31" s="14" t="s">
        <v>56</v>
      </c>
      <c r="C31" s="42">
        <v>0.23236514522821575</v>
      </c>
      <c r="D31" s="42">
        <v>0.45643153526970953</v>
      </c>
      <c r="E31" s="42">
        <v>0.31120331950207469</v>
      </c>
      <c r="F31" s="43">
        <v>482</v>
      </c>
    </row>
    <row r="32" spans="2:6" x14ac:dyDescent="0.2">
      <c r="B32" s="14"/>
      <c r="C32" s="36"/>
      <c r="D32" s="36"/>
      <c r="E32" s="36"/>
      <c r="F32" s="34"/>
    </row>
    <row r="33" spans="2:11" ht="15.75" customHeight="1" x14ac:dyDescent="0.2">
      <c r="B33" s="27" t="s">
        <v>59</v>
      </c>
      <c r="C33" s="36"/>
      <c r="D33" s="36"/>
      <c r="E33" s="36"/>
      <c r="F33" s="34"/>
    </row>
    <row r="34" spans="2:11" x14ac:dyDescent="0.2">
      <c r="B34" s="14" t="s">
        <v>60</v>
      </c>
      <c r="C34" s="42">
        <v>0.28493150684931506</v>
      </c>
      <c r="D34" s="42">
        <v>0.41643835616438357</v>
      </c>
      <c r="E34" s="42">
        <v>0.29863013698630136</v>
      </c>
      <c r="F34" s="43">
        <v>730</v>
      </c>
    </row>
    <row r="35" spans="2:11" x14ac:dyDescent="0.2">
      <c r="B35" s="14" t="s">
        <v>62</v>
      </c>
      <c r="C35" s="42">
        <v>0.18235294117647058</v>
      </c>
      <c r="D35" s="42">
        <v>0.40588235294117647</v>
      </c>
      <c r="E35" s="42">
        <v>0.41176470588235292</v>
      </c>
      <c r="F35" s="43">
        <v>170</v>
      </c>
    </row>
    <row r="36" spans="2:11" ht="15.75" customHeight="1" x14ac:dyDescent="0.2">
      <c r="B36" s="14" t="s">
        <v>61</v>
      </c>
      <c r="C36" s="42">
        <v>0.28205128205128205</v>
      </c>
      <c r="D36" s="42">
        <v>0.48717948717948717</v>
      </c>
      <c r="E36" s="42">
        <v>0.23076923076923075</v>
      </c>
      <c r="F36" s="43">
        <v>39</v>
      </c>
    </row>
    <row r="37" spans="2:11" x14ac:dyDescent="0.2">
      <c r="B37" s="27"/>
      <c r="C37" s="12"/>
      <c r="D37" s="12"/>
      <c r="E37" s="12"/>
      <c r="F37" s="13"/>
    </row>
    <row r="40" spans="2:11" x14ac:dyDescent="0.2">
      <c r="B40" s="14"/>
      <c r="C40" s="12"/>
      <c r="D40" s="12"/>
      <c r="E40" s="12"/>
      <c r="F40" s="13"/>
      <c r="K40" s="6"/>
    </row>
    <row r="41" spans="2:11" x14ac:dyDescent="0.2">
      <c r="B41" s="14"/>
      <c r="C41" s="12"/>
      <c r="D41" s="12"/>
      <c r="E41" s="12"/>
      <c r="F41" s="13"/>
      <c r="K41" s="6"/>
    </row>
    <row r="42" spans="2:11" x14ac:dyDescent="0.2">
      <c r="B42" s="14"/>
      <c r="C42" s="12"/>
      <c r="D42" s="12"/>
      <c r="E42" s="12"/>
      <c r="F42" s="13"/>
      <c r="K42" s="6"/>
    </row>
    <row r="43" spans="2:11" x14ac:dyDescent="0.2">
      <c r="B43" s="14"/>
      <c r="C43" s="12"/>
      <c r="D43" s="12"/>
      <c r="E43" s="12"/>
      <c r="F43" s="13"/>
      <c r="K43" s="6"/>
    </row>
    <row r="44" spans="2:11" ht="15.75" x14ac:dyDescent="0.25">
      <c r="B44" s="14"/>
      <c r="C44" s="4" t="s">
        <v>83</v>
      </c>
      <c r="F44" s="13"/>
      <c r="K44" s="6"/>
    </row>
    <row r="45" spans="2:11" ht="15.75" x14ac:dyDescent="0.25">
      <c r="C45" s="4">
        <v>2018</v>
      </c>
      <c r="F45" s="13"/>
      <c r="K45" s="6"/>
    </row>
    <row r="46" spans="2:11" x14ac:dyDescent="0.2">
      <c r="B46" s="14" t="s">
        <v>0</v>
      </c>
      <c r="C46" s="12">
        <v>2.8272251308900525E-2</v>
      </c>
      <c r="F46" s="13"/>
      <c r="K46" s="6"/>
    </row>
    <row r="47" spans="2:11" x14ac:dyDescent="0.2">
      <c r="B47" s="14" t="s">
        <v>1</v>
      </c>
      <c r="C47" s="12">
        <v>0.23350785340314137</v>
      </c>
      <c r="F47" s="13"/>
      <c r="K47" s="6"/>
    </row>
    <row r="48" spans="2:11" x14ac:dyDescent="0.2">
      <c r="B48" s="14" t="s">
        <v>2</v>
      </c>
      <c r="C48" s="12">
        <v>0.41047120418848165</v>
      </c>
      <c r="F48" s="13"/>
      <c r="K48" s="6"/>
    </row>
    <row r="49" spans="2:20" x14ac:dyDescent="0.2">
      <c r="B49" s="14" t="s">
        <v>3</v>
      </c>
      <c r="C49" s="12">
        <v>0.19895287958115182</v>
      </c>
      <c r="F49" s="13"/>
      <c r="K49" s="6"/>
    </row>
    <row r="50" spans="2:20" x14ac:dyDescent="0.2">
      <c r="B50" s="14" t="s">
        <v>4</v>
      </c>
      <c r="C50" s="12">
        <v>0.11204188481675391</v>
      </c>
      <c r="F50" s="13"/>
      <c r="K50" s="6"/>
    </row>
    <row r="51" spans="2:20" x14ac:dyDescent="0.2">
      <c r="B51" s="24" t="s">
        <v>5</v>
      </c>
      <c r="C51" s="12">
        <v>1.2565445026178011E-2</v>
      </c>
      <c r="F51" s="13"/>
      <c r="K51" s="6"/>
    </row>
    <row r="52" spans="2:20" x14ac:dyDescent="0.2">
      <c r="B52" s="24" t="s">
        <v>46</v>
      </c>
      <c r="C52" s="12">
        <v>4.1884816753926706E-3</v>
      </c>
      <c r="F52" s="13"/>
      <c r="K52" s="6"/>
    </row>
    <row r="53" spans="2:20" x14ac:dyDescent="0.2">
      <c r="B53" s="14"/>
      <c r="C53" s="12"/>
      <c r="D53" s="12"/>
      <c r="E53" s="12"/>
      <c r="F53" s="13"/>
      <c r="K53" s="6"/>
    </row>
    <row r="54" spans="2:20" ht="15" customHeight="1" x14ac:dyDescent="0.2">
      <c r="B54" s="14"/>
      <c r="C54" s="12"/>
      <c r="D54" s="12"/>
      <c r="E54" s="12"/>
      <c r="F54" s="13"/>
      <c r="K54" s="6"/>
      <c r="T54" s="19"/>
    </row>
    <row r="55" spans="2:20" x14ac:dyDescent="0.2">
      <c r="B55" s="14"/>
      <c r="C55" s="12"/>
      <c r="D55" s="12"/>
      <c r="E55" s="12"/>
      <c r="F55" s="13"/>
      <c r="K55" s="6"/>
      <c r="T55" s="20"/>
    </row>
    <row r="56" spans="2:20" x14ac:dyDescent="0.2">
      <c r="B56" s="14"/>
      <c r="C56" s="12"/>
      <c r="D56" s="12"/>
      <c r="E56" s="12"/>
      <c r="F56" s="13"/>
      <c r="K56" s="6"/>
      <c r="T56" s="20"/>
    </row>
    <row r="57" spans="2:20" x14ac:dyDescent="0.2">
      <c r="K57" s="6"/>
      <c r="T57" s="20"/>
    </row>
    <row r="58" spans="2:20" x14ac:dyDescent="0.2">
      <c r="T58" s="20"/>
    </row>
    <row r="59" spans="2:20" x14ac:dyDescent="0.2">
      <c r="T59" s="20"/>
    </row>
    <row r="60" spans="2:20" ht="15.75" x14ac:dyDescent="0.25">
      <c r="C60" s="78" t="s">
        <v>6</v>
      </c>
      <c r="D60" s="78"/>
      <c r="E60" s="78"/>
      <c r="T60" s="20"/>
    </row>
    <row r="61" spans="2:20" ht="15.75" x14ac:dyDescent="0.25">
      <c r="C61" s="4">
        <v>2018</v>
      </c>
      <c r="D61" s="4">
        <v>2017</v>
      </c>
      <c r="E61" s="4">
        <v>2016</v>
      </c>
      <c r="T61" s="20"/>
    </row>
    <row r="62" spans="2:20" x14ac:dyDescent="0.2">
      <c r="B62" s="14" t="s">
        <v>0</v>
      </c>
      <c r="C62" s="12">
        <f>C46</f>
        <v>2.8272251308900525E-2</v>
      </c>
      <c r="D62" s="12">
        <v>2.1462971425513667E-2</v>
      </c>
      <c r="E62" s="12">
        <v>5.8000000000000003E-2</v>
      </c>
      <c r="T62" s="20"/>
    </row>
    <row r="63" spans="2:20" x14ac:dyDescent="0.2">
      <c r="B63" s="14" t="s">
        <v>1</v>
      </c>
      <c r="C63" s="12">
        <f t="shared" ref="C63:C68" si="0">C47</f>
        <v>0.23350785340314137</v>
      </c>
      <c r="D63" s="12">
        <v>0.27085996036800336</v>
      </c>
      <c r="E63" s="12">
        <v>0.11899999999999999</v>
      </c>
      <c r="T63" s="20"/>
    </row>
    <row r="64" spans="2:20" x14ac:dyDescent="0.2">
      <c r="B64" s="14" t="s">
        <v>2</v>
      </c>
      <c r="C64" s="12">
        <f t="shared" si="0"/>
        <v>0.41047120418848165</v>
      </c>
      <c r="D64" s="12">
        <v>0.24613955367648407</v>
      </c>
      <c r="E64" s="12">
        <v>0.375</v>
      </c>
    </row>
    <row r="65" spans="2:5" x14ac:dyDescent="0.2">
      <c r="B65" s="14" t="s">
        <v>3</v>
      </c>
      <c r="C65" s="12">
        <f t="shared" si="0"/>
        <v>0.19895287958115182</v>
      </c>
      <c r="D65" s="12">
        <v>0.26177937228627796</v>
      </c>
      <c r="E65" s="12">
        <v>0.24399999999999999</v>
      </c>
    </row>
    <row r="66" spans="2:5" x14ac:dyDescent="0.2">
      <c r="B66" s="14" t="s">
        <v>4</v>
      </c>
      <c r="C66" s="12">
        <f t="shared" si="0"/>
        <v>0.11204188481675391</v>
      </c>
      <c r="D66" s="12">
        <v>0.10898592475680675</v>
      </c>
      <c r="E66" s="12">
        <v>0.159</v>
      </c>
    </row>
    <row r="67" spans="2:5" x14ac:dyDescent="0.2">
      <c r="B67" s="14" t="s">
        <v>5</v>
      </c>
      <c r="C67" s="12">
        <f t="shared" si="0"/>
        <v>1.2565445026178011E-2</v>
      </c>
      <c r="D67" s="12">
        <v>8.0487032845597162E-2</v>
      </c>
      <c r="E67" s="12">
        <v>4.1000000000000002E-2</v>
      </c>
    </row>
    <row r="68" spans="2:5" x14ac:dyDescent="0.2">
      <c r="B68" s="14" t="s">
        <v>46</v>
      </c>
      <c r="C68" s="12">
        <f t="shared" si="0"/>
        <v>4.1884816753926706E-3</v>
      </c>
      <c r="D68" s="12">
        <v>1.0285184641316929E-2</v>
      </c>
      <c r="E68" s="12">
        <v>4.0000000000000001E-3</v>
      </c>
    </row>
    <row r="69" spans="2:5" x14ac:dyDescent="0.2">
      <c r="E69" s="21"/>
    </row>
    <row r="75" spans="2:5" ht="15.75" x14ac:dyDescent="0.25">
      <c r="C75" s="78" t="s">
        <v>6</v>
      </c>
      <c r="D75" s="78"/>
    </row>
    <row r="76" spans="2:5" ht="15.75" x14ac:dyDescent="0.25">
      <c r="C76" s="4" t="s">
        <v>39</v>
      </c>
      <c r="D76" s="4" t="s">
        <v>38</v>
      </c>
    </row>
    <row r="77" spans="2:5" x14ac:dyDescent="0.2">
      <c r="B77" s="14" t="s">
        <v>0</v>
      </c>
      <c r="C77" s="12">
        <f>C62-D62</f>
        <v>6.8092798833868581E-3</v>
      </c>
      <c r="D77" s="12">
        <f>C62-E62</f>
        <v>-2.9727748691099478E-2</v>
      </c>
    </row>
    <row r="78" spans="2:5" x14ac:dyDescent="0.2">
      <c r="B78" s="14" t="s">
        <v>1</v>
      </c>
      <c r="C78" s="12">
        <f t="shared" ref="C78:C83" si="1">C63-D63</f>
        <v>-3.7352106964861992E-2</v>
      </c>
      <c r="D78" s="12">
        <f t="shared" ref="D78:D83" si="2">C63-E63</f>
        <v>0.11450785340314137</v>
      </c>
    </row>
    <row r="79" spans="2:5" x14ac:dyDescent="0.2">
      <c r="B79" s="14" t="s">
        <v>2</v>
      </c>
      <c r="C79" s="12">
        <f t="shared" si="1"/>
        <v>0.16433165051199758</v>
      </c>
      <c r="D79" s="12">
        <f t="shared" si="2"/>
        <v>3.5471204188481653E-2</v>
      </c>
    </row>
    <row r="80" spans="2:5" x14ac:dyDescent="0.2">
      <c r="B80" s="14" t="s">
        <v>3</v>
      </c>
      <c r="C80" s="12">
        <f t="shared" si="1"/>
        <v>-6.2826492705126136E-2</v>
      </c>
      <c r="D80" s="12">
        <f t="shared" si="2"/>
        <v>-4.5047120418848174E-2</v>
      </c>
    </row>
    <row r="81" spans="2:5" x14ac:dyDescent="0.2">
      <c r="B81" s="14" t="s">
        <v>4</v>
      </c>
      <c r="C81" s="12">
        <f t="shared" si="1"/>
        <v>3.0559600599471548E-3</v>
      </c>
      <c r="D81" s="12">
        <f t="shared" si="2"/>
        <v>-4.6958115183246094E-2</v>
      </c>
    </row>
    <row r="82" spans="2:5" x14ac:dyDescent="0.2">
      <c r="B82" s="14" t="s">
        <v>5</v>
      </c>
      <c r="C82" s="12">
        <f t="shared" si="1"/>
        <v>-6.7921587819419149E-2</v>
      </c>
      <c r="D82" s="12">
        <f t="shared" si="2"/>
        <v>-2.8434554973821989E-2</v>
      </c>
    </row>
    <row r="83" spans="2:5" x14ac:dyDescent="0.2">
      <c r="B83" s="14" t="s">
        <v>46</v>
      </c>
      <c r="C83" s="12">
        <f t="shared" si="1"/>
        <v>-6.0967029659242588E-3</v>
      </c>
      <c r="D83" s="12">
        <f t="shared" si="2"/>
        <v>1.884816753926705E-4</v>
      </c>
    </row>
    <row r="91" spans="2:5" ht="15.75" customHeight="1" x14ac:dyDescent="0.25">
      <c r="C91" s="78" t="s">
        <v>86</v>
      </c>
      <c r="D91" s="78"/>
      <c r="E91" s="78"/>
    </row>
    <row r="92" spans="2:5" ht="15.75" x14ac:dyDescent="0.25">
      <c r="C92" s="63">
        <v>2018</v>
      </c>
      <c r="D92" s="63">
        <v>2017</v>
      </c>
      <c r="E92" s="63">
        <v>2016</v>
      </c>
    </row>
    <row r="93" spans="2:5" x14ac:dyDescent="0.2">
      <c r="B93" s="14" t="s">
        <v>0</v>
      </c>
      <c r="C93" s="50">
        <v>2.8753993610223643</v>
      </c>
      <c r="D93" s="65">
        <v>2.3605714473649813</v>
      </c>
      <c r="E93" s="65">
        <v>6.1118048131381286</v>
      </c>
    </row>
    <row r="94" spans="2:5" x14ac:dyDescent="0.2">
      <c r="B94" s="14" t="s">
        <v>1</v>
      </c>
      <c r="C94" s="50">
        <v>23.748668796592121</v>
      </c>
      <c r="D94" s="65">
        <v>29.790110418684346</v>
      </c>
      <c r="E94" s="65">
        <v>12.406048846311844</v>
      </c>
    </row>
    <row r="95" spans="2:5" x14ac:dyDescent="0.2">
      <c r="B95" s="14" t="s">
        <v>2</v>
      </c>
      <c r="C95" s="50">
        <v>41.746538871139514</v>
      </c>
      <c r="D95" s="65">
        <v>27.071275032551199</v>
      </c>
      <c r="E95" s="65">
        <v>39.29797315638266</v>
      </c>
    </row>
    <row r="96" spans="2:5" x14ac:dyDescent="0.2">
      <c r="B96" s="14" t="s">
        <v>3</v>
      </c>
      <c r="C96" s="50">
        <v>20.234291799787009</v>
      </c>
      <c r="D96" s="65">
        <v>28.791396096886245</v>
      </c>
      <c r="E96" s="65">
        <v>25.526058264000902</v>
      </c>
    </row>
    <row r="97" spans="1:5" x14ac:dyDescent="0.2">
      <c r="B97" s="14" t="s">
        <v>4</v>
      </c>
      <c r="C97" s="50">
        <v>11.395101171458998</v>
      </c>
      <c r="D97" s="65">
        <v>11.986647004513227</v>
      </c>
      <c r="E97" s="65">
        <v>16.658114920166472</v>
      </c>
    </row>
    <row r="98" spans="1:5" x14ac:dyDescent="0.2">
      <c r="B98" s="14" t="s">
        <v>68</v>
      </c>
      <c r="C98" s="51">
        <f>SUM(C93:C97)</f>
        <v>100</v>
      </c>
      <c r="D98" s="51">
        <f t="shared" ref="D98:E98" si="3">SUM(D93:D97)</f>
        <v>100</v>
      </c>
      <c r="E98" s="51">
        <f t="shared" si="3"/>
        <v>100</v>
      </c>
    </row>
    <row r="100" spans="1:5" ht="15.75" customHeight="1" x14ac:dyDescent="0.25">
      <c r="C100" s="78" t="s">
        <v>86</v>
      </c>
      <c r="D100" s="78"/>
      <c r="E100" s="78"/>
    </row>
    <row r="101" spans="1:5" ht="15.75" x14ac:dyDescent="0.25">
      <c r="C101" s="63">
        <v>2018</v>
      </c>
      <c r="D101" s="63">
        <v>2017</v>
      </c>
      <c r="E101" s="63">
        <v>2016</v>
      </c>
    </row>
    <row r="102" spans="1:5" x14ac:dyDescent="0.2">
      <c r="A102" s="14" t="s">
        <v>0</v>
      </c>
      <c r="B102" s="52">
        <f t="shared" ref="B102:B104" si="4">B103+2.5</f>
        <v>10</v>
      </c>
      <c r="C102" s="53">
        <f>C93*$B102</f>
        <v>28.753993610223642</v>
      </c>
      <c r="D102" s="53">
        <f t="shared" ref="D102:E102" si="5">D93*$B102</f>
        <v>23.605714473649812</v>
      </c>
      <c r="E102" s="53">
        <f t="shared" si="5"/>
        <v>61.118048131381286</v>
      </c>
    </row>
    <row r="103" spans="1:5" x14ac:dyDescent="0.2">
      <c r="A103" s="14" t="s">
        <v>1</v>
      </c>
      <c r="B103" s="52">
        <f t="shared" si="4"/>
        <v>7.5</v>
      </c>
      <c r="C103" s="53">
        <f t="shared" ref="C103:E106" si="6">C94*$B103</f>
        <v>178.11501597444089</v>
      </c>
      <c r="D103" s="53">
        <f t="shared" si="6"/>
        <v>223.42582814013261</v>
      </c>
      <c r="E103" s="53">
        <f t="shared" si="6"/>
        <v>93.045366347338827</v>
      </c>
    </row>
    <row r="104" spans="1:5" x14ac:dyDescent="0.2">
      <c r="A104" s="14" t="s">
        <v>2</v>
      </c>
      <c r="B104" s="52">
        <f t="shared" si="4"/>
        <v>5</v>
      </c>
      <c r="C104" s="53">
        <f t="shared" si="6"/>
        <v>208.73269435569756</v>
      </c>
      <c r="D104" s="53">
        <f t="shared" si="6"/>
        <v>135.356375162756</v>
      </c>
      <c r="E104" s="53">
        <f t="shared" si="6"/>
        <v>196.48986578191329</v>
      </c>
    </row>
    <row r="105" spans="1:5" x14ac:dyDescent="0.2">
      <c r="A105" s="14" t="s">
        <v>3</v>
      </c>
      <c r="B105" s="52">
        <f>B106+2.5</f>
        <v>2.5</v>
      </c>
      <c r="C105" s="53">
        <f t="shared" si="6"/>
        <v>50.585729499467519</v>
      </c>
      <c r="D105" s="53">
        <f t="shared" si="6"/>
        <v>71.978490242215614</v>
      </c>
      <c r="E105" s="53">
        <f t="shared" si="6"/>
        <v>63.815145660002258</v>
      </c>
    </row>
    <row r="106" spans="1:5" x14ac:dyDescent="0.2">
      <c r="A106" s="14" t="s">
        <v>4</v>
      </c>
      <c r="B106" s="52">
        <v>0</v>
      </c>
      <c r="C106" s="53">
        <f t="shared" si="6"/>
        <v>0</v>
      </c>
      <c r="D106" s="53">
        <f t="shared" si="6"/>
        <v>0</v>
      </c>
      <c r="E106" s="53">
        <f t="shared" si="6"/>
        <v>0</v>
      </c>
    </row>
    <row r="108" spans="1:5" x14ac:dyDescent="0.2">
      <c r="B108" s="1" t="s">
        <v>68</v>
      </c>
      <c r="C108" s="53">
        <f>SUM(C102:C106)</f>
        <v>466.18743343982959</v>
      </c>
      <c r="D108" s="53">
        <f t="shared" ref="D108:E108" si="7">SUM(D102:D106)</f>
        <v>454.36640801875404</v>
      </c>
      <c r="E108" s="53">
        <f t="shared" si="7"/>
        <v>414.4684259206357</v>
      </c>
    </row>
    <row r="110" spans="1:5" ht="15.75" customHeight="1" x14ac:dyDescent="0.25">
      <c r="C110" s="78" t="s">
        <v>86</v>
      </c>
      <c r="D110" s="78"/>
      <c r="E110" s="78"/>
    </row>
    <row r="111" spans="1:5" ht="15.75" x14ac:dyDescent="0.25">
      <c r="C111" s="63">
        <v>2018</v>
      </c>
      <c r="D111" s="63">
        <v>2017</v>
      </c>
      <c r="E111" s="63">
        <v>2016</v>
      </c>
    </row>
    <row r="112" spans="1:5" x14ac:dyDescent="0.2">
      <c r="B112" s="1" t="s">
        <v>69</v>
      </c>
      <c r="C112" s="53">
        <f>C108/C98</f>
        <v>4.6618743343982958</v>
      </c>
      <c r="D112" s="53">
        <f>D108/D98</f>
        <v>4.5436640801875408</v>
      </c>
      <c r="E112" s="53">
        <f>E108/E98</f>
        <v>4.1446842592063566</v>
      </c>
    </row>
    <row r="122" spans="1:10" x14ac:dyDescent="0.2">
      <c r="J122" s="6"/>
    </row>
    <row r="125" spans="1:10" ht="15.75" x14ac:dyDescent="0.25">
      <c r="B125" s="81" t="s">
        <v>91</v>
      </c>
      <c r="C125" s="81"/>
      <c r="D125" s="18"/>
    </row>
    <row r="126" spans="1:10" ht="15.75" x14ac:dyDescent="0.25">
      <c r="B126" s="18" t="s">
        <v>6</v>
      </c>
      <c r="C126" s="18" t="s">
        <v>90</v>
      </c>
      <c r="D126" s="66"/>
    </row>
    <row r="127" spans="1:10" x14ac:dyDescent="0.2">
      <c r="A127" s="14" t="s">
        <v>0</v>
      </c>
      <c r="B127" s="12">
        <f>C62</f>
        <v>2.8272251308900525E-2</v>
      </c>
      <c r="C127" s="12">
        <v>1E-3</v>
      </c>
      <c r="D127" s="12"/>
    </row>
    <row r="128" spans="1:10" x14ac:dyDescent="0.2">
      <c r="A128" s="14" t="s">
        <v>1</v>
      </c>
      <c r="B128" s="12">
        <f t="shared" ref="B128:B133" si="8">C63</f>
        <v>0.23350785340314137</v>
      </c>
      <c r="C128" s="12">
        <v>4.3999999999999997E-2</v>
      </c>
      <c r="D128" s="12"/>
    </row>
    <row r="129" spans="1:4" x14ac:dyDescent="0.2">
      <c r="A129" s="14" t="s">
        <v>2</v>
      </c>
      <c r="B129" s="12">
        <f t="shared" si="8"/>
        <v>0.41047120418848165</v>
      </c>
      <c r="C129" s="12">
        <v>0.28699999999999998</v>
      </c>
      <c r="D129" s="12"/>
    </row>
    <row r="130" spans="1:4" x14ac:dyDescent="0.2">
      <c r="A130" s="14" t="s">
        <v>3</v>
      </c>
      <c r="B130" s="12">
        <f t="shared" si="8"/>
        <v>0.19895287958115182</v>
      </c>
      <c r="C130" s="12">
        <v>0.35399999999999998</v>
      </c>
      <c r="D130" s="12"/>
    </row>
    <row r="131" spans="1:4" x14ac:dyDescent="0.2">
      <c r="A131" s="14" t="s">
        <v>4</v>
      </c>
      <c r="B131" s="12">
        <f t="shared" si="8"/>
        <v>0.11204188481675391</v>
      </c>
      <c r="C131" s="12">
        <v>0.28399999999999997</v>
      </c>
      <c r="D131" s="12"/>
    </row>
    <row r="132" spans="1:4" x14ac:dyDescent="0.2">
      <c r="A132" s="14" t="s">
        <v>5</v>
      </c>
      <c r="B132" s="12">
        <f t="shared" si="8"/>
        <v>1.2565445026178011E-2</v>
      </c>
      <c r="C132" s="12">
        <v>2.5999999999999999E-2</v>
      </c>
      <c r="D132" s="12"/>
    </row>
    <row r="133" spans="1:4" x14ac:dyDescent="0.2">
      <c r="A133" s="14" t="s">
        <v>46</v>
      </c>
      <c r="B133" s="12">
        <f t="shared" si="8"/>
        <v>4.1884816753926706E-3</v>
      </c>
      <c r="C133" s="12">
        <v>5.0000000000000001E-3</v>
      </c>
      <c r="D133" s="12"/>
    </row>
    <row r="134" spans="1:4" x14ac:dyDescent="0.2">
      <c r="C134" s="21"/>
      <c r="D134" s="21"/>
    </row>
  </sheetData>
  <mergeCells count="7">
    <mergeCell ref="B125:C125"/>
    <mergeCell ref="C110:E110"/>
    <mergeCell ref="C75:D75"/>
    <mergeCell ref="C60:E60"/>
    <mergeCell ref="C1:F1"/>
    <mergeCell ref="C91:E91"/>
    <mergeCell ref="C100:E10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3"/>
  <sheetViews>
    <sheetView workbookViewId="0"/>
  </sheetViews>
  <sheetFormatPr baseColWidth="10" defaultRowHeight="15" x14ac:dyDescent="0.25"/>
  <cols>
    <col min="2" max="6" width="20.7109375" customWidth="1"/>
  </cols>
  <sheetData>
    <row r="1" spans="2:6" ht="27.75" x14ac:dyDescent="0.4">
      <c r="B1" s="1"/>
      <c r="C1" s="79">
        <v>2018</v>
      </c>
      <c r="D1" s="79"/>
      <c r="E1" s="79"/>
      <c r="F1" s="79"/>
    </row>
    <row r="2" spans="2:6" x14ac:dyDescent="0.25">
      <c r="B2" s="1"/>
      <c r="C2" s="1"/>
      <c r="D2" s="1"/>
      <c r="E2" s="1"/>
      <c r="F2" s="1"/>
    </row>
    <row r="3" spans="2:6" ht="47.25" customHeight="1" x14ac:dyDescent="0.25">
      <c r="B3" s="2"/>
      <c r="C3" s="29" t="s">
        <v>63</v>
      </c>
      <c r="D3" s="29" t="s">
        <v>41</v>
      </c>
      <c r="E3" s="29" t="s">
        <v>64</v>
      </c>
      <c r="F3" s="15" t="s">
        <v>17</v>
      </c>
    </row>
    <row r="4" spans="2:6" ht="15.75" customHeight="1" x14ac:dyDescent="0.25">
      <c r="B4" s="5" t="s">
        <v>37</v>
      </c>
      <c r="C4" s="33">
        <v>0.27600000000000002</v>
      </c>
      <c r="D4" s="33">
        <v>0.56200000000000006</v>
      </c>
      <c r="E4" s="33">
        <v>0.16200000000000001</v>
      </c>
      <c r="F4" s="9">
        <v>942</v>
      </c>
    </row>
    <row r="5" spans="2:6" ht="15.75" customHeight="1" x14ac:dyDescent="0.25">
      <c r="B5" s="5"/>
      <c r="C5" s="8"/>
      <c r="D5" s="8"/>
      <c r="E5" s="8"/>
      <c r="F5" s="9"/>
    </row>
    <row r="6" spans="2:6" ht="24" customHeight="1" x14ac:dyDescent="0.25">
      <c r="B6" s="26" t="s">
        <v>65</v>
      </c>
      <c r="C6" s="8"/>
      <c r="D6" s="35"/>
      <c r="E6" s="35"/>
      <c r="F6" s="35"/>
    </row>
    <row r="7" spans="2:6" s="32" customFormat="1" x14ac:dyDescent="0.25">
      <c r="B7" s="16" t="s">
        <v>28</v>
      </c>
      <c r="C7" s="44">
        <v>0.35238095238095241</v>
      </c>
      <c r="D7" s="44">
        <v>0.6</v>
      </c>
      <c r="E7" s="44">
        <v>4.7619047619047616E-2</v>
      </c>
      <c r="F7" s="45">
        <v>105</v>
      </c>
    </row>
    <row r="8" spans="2:6" s="32" customFormat="1" ht="15.75" customHeight="1" x14ac:dyDescent="0.25">
      <c r="B8" s="16" t="s">
        <v>25</v>
      </c>
      <c r="C8" s="44">
        <v>0.28813559322033899</v>
      </c>
      <c r="D8" s="44">
        <v>0.53389830508474578</v>
      </c>
      <c r="E8" s="44">
        <v>0.17796610169491525</v>
      </c>
      <c r="F8" s="45">
        <v>236</v>
      </c>
    </row>
    <row r="9" spans="2:6" s="32" customFormat="1" x14ac:dyDescent="0.25">
      <c r="B9" s="16" t="s">
        <v>26</v>
      </c>
      <c r="C9" s="44">
        <v>0.29343629343629346</v>
      </c>
      <c r="D9" s="44">
        <v>0.55598455598455598</v>
      </c>
      <c r="E9" s="44">
        <v>0.15057915057915058</v>
      </c>
      <c r="F9" s="45">
        <v>259</v>
      </c>
    </row>
    <row r="10" spans="2:6" s="32" customFormat="1" x14ac:dyDescent="0.25">
      <c r="B10" s="16" t="s">
        <v>29</v>
      </c>
      <c r="C10" s="44">
        <v>0.2288135593220339</v>
      </c>
      <c r="D10" s="44">
        <v>0.57627118644067798</v>
      </c>
      <c r="E10" s="44">
        <v>0.19491525423728814</v>
      </c>
      <c r="F10" s="45">
        <v>118</v>
      </c>
    </row>
    <row r="11" spans="2:6" s="32" customFormat="1" x14ac:dyDescent="0.25">
      <c r="B11" s="16" t="s">
        <v>27</v>
      </c>
      <c r="C11" s="44">
        <v>0.23214285714285715</v>
      </c>
      <c r="D11" s="44">
        <v>0.5714285714285714</v>
      </c>
      <c r="E11" s="44">
        <v>0.19642857142857142</v>
      </c>
      <c r="F11" s="45">
        <v>224</v>
      </c>
    </row>
    <row r="12" spans="2:6" ht="15" customHeight="1" x14ac:dyDescent="0.25">
      <c r="C12" s="46"/>
      <c r="D12" s="46"/>
      <c r="E12" s="46"/>
      <c r="F12" s="46"/>
    </row>
    <row r="13" spans="2:6" x14ac:dyDescent="0.25">
      <c r="B13" s="26" t="s">
        <v>66</v>
      </c>
      <c r="C13" s="35"/>
      <c r="D13" s="35"/>
      <c r="E13" s="35"/>
      <c r="F13" s="35"/>
    </row>
    <row r="14" spans="2:6" x14ac:dyDescent="0.25">
      <c r="B14" s="14" t="s">
        <v>55</v>
      </c>
      <c r="C14" s="44">
        <v>0.34422657952069718</v>
      </c>
      <c r="D14" s="44">
        <v>0.50326797385620914</v>
      </c>
      <c r="E14" s="44">
        <v>0.15250544662309368</v>
      </c>
      <c r="F14" s="45">
        <v>459</v>
      </c>
    </row>
    <row r="15" spans="2:6" ht="15" customHeight="1" x14ac:dyDescent="0.25">
      <c r="B15" s="14" t="s">
        <v>56</v>
      </c>
      <c r="C15" s="44">
        <v>0.21118012422360249</v>
      </c>
      <c r="D15" s="44">
        <v>0.61697722567287783</v>
      </c>
      <c r="E15" s="44">
        <v>0.17184265010351968</v>
      </c>
      <c r="F15" s="45">
        <v>483</v>
      </c>
    </row>
    <row r="18" spans="2:16" ht="15" customHeight="1" x14ac:dyDescent="0.25">
      <c r="B18" s="14"/>
      <c r="C18" s="12"/>
      <c r="D18" s="12"/>
      <c r="E18" s="12"/>
      <c r="F18" s="13"/>
      <c r="G18" s="1"/>
      <c r="H18" s="1"/>
      <c r="I18" s="1"/>
      <c r="J18" s="1"/>
      <c r="K18" s="6"/>
      <c r="L18" s="1"/>
      <c r="M18" s="1"/>
      <c r="N18" s="1"/>
      <c r="O18" s="1"/>
      <c r="P18" s="1"/>
    </row>
    <row r="19" spans="2:16" x14ac:dyDescent="0.25">
      <c r="B19" s="14"/>
      <c r="C19" s="12"/>
      <c r="D19" s="12"/>
      <c r="E19" s="12"/>
      <c r="F19" s="13"/>
      <c r="G19" s="1"/>
      <c r="H19" s="1"/>
      <c r="I19" s="1"/>
      <c r="J19" s="1"/>
      <c r="K19" s="6"/>
      <c r="L19" s="1"/>
      <c r="M19" s="1"/>
      <c r="N19" s="1"/>
      <c r="O19" s="1"/>
      <c r="P19" s="1"/>
    </row>
    <row r="20" spans="2:16" x14ac:dyDescent="0.25">
      <c r="B20" s="14"/>
      <c r="C20" s="12"/>
      <c r="D20" s="12"/>
      <c r="E20" s="12"/>
      <c r="F20" s="13"/>
      <c r="G20" s="1"/>
      <c r="H20" s="1"/>
      <c r="I20" s="1"/>
      <c r="J20" s="1"/>
      <c r="K20" s="6"/>
      <c r="L20" s="1"/>
      <c r="M20" s="1"/>
      <c r="N20" s="1"/>
      <c r="O20" s="1"/>
      <c r="P20" s="1"/>
    </row>
    <row r="21" spans="2:16" ht="15.75" x14ac:dyDescent="0.25">
      <c r="B21" s="14"/>
      <c r="C21" s="29" t="s">
        <v>6</v>
      </c>
      <c r="D21" s="18"/>
      <c r="E21" s="18"/>
      <c r="F21" s="13"/>
      <c r="G21" s="1"/>
      <c r="H21" s="1"/>
      <c r="I21" s="1"/>
      <c r="J21" s="1"/>
      <c r="K21" s="6"/>
      <c r="L21" s="1"/>
      <c r="M21" s="1"/>
      <c r="N21" s="1"/>
      <c r="O21" s="1"/>
      <c r="P21" s="1"/>
    </row>
    <row r="22" spans="2:16" ht="15.75" x14ac:dyDescent="0.25">
      <c r="B22" s="1"/>
      <c r="C22" s="29">
        <v>2018</v>
      </c>
      <c r="D22" s="12"/>
      <c r="E22" s="12"/>
      <c r="F22" s="13"/>
      <c r="G22" s="1"/>
      <c r="H22" s="1"/>
      <c r="I22" s="1"/>
      <c r="J22" s="1"/>
      <c r="K22" s="6"/>
      <c r="L22" s="1"/>
      <c r="M22" s="1"/>
      <c r="N22" s="1"/>
      <c r="O22" s="1"/>
      <c r="P22" s="1"/>
    </row>
    <row r="23" spans="2:16" x14ac:dyDescent="0.25">
      <c r="B23" s="31" t="s">
        <v>63</v>
      </c>
      <c r="C23" s="12">
        <v>0.27225130890052357</v>
      </c>
      <c r="D23" s="12"/>
      <c r="E23" s="12"/>
      <c r="F23" s="13"/>
      <c r="G23" s="1"/>
      <c r="H23" s="1"/>
      <c r="I23" s="1"/>
      <c r="J23" s="1"/>
      <c r="K23" s="6"/>
      <c r="L23" s="1"/>
      <c r="M23" s="1"/>
      <c r="N23" s="1"/>
      <c r="O23" s="1"/>
      <c r="P23" s="1"/>
    </row>
    <row r="24" spans="2:16" x14ac:dyDescent="0.25">
      <c r="B24" s="31" t="s">
        <v>41</v>
      </c>
      <c r="C24" s="12">
        <v>0.55392670157068058</v>
      </c>
      <c r="D24" s="12"/>
      <c r="E24" s="12"/>
      <c r="F24" s="13"/>
      <c r="G24" s="1"/>
      <c r="H24" s="1"/>
      <c r="I24" s="1"/>
      <c r="J24" s="1"/>
      <c r="K24" s="6"/>
      <c r="L24" s="1"/>
      <c r="M24" s="1"/>
      <c r="N24" s="1"/>
      <c r="O24" s="1"/>
      <c r="P24" s="1"/>
    </row>
    <row r="25" spans="2:16" x14ac:dyDescent="0.25">
      <c r="B25" s="31" t="s">
        <v>64</v>
      </c>
      <c r="C25" s="12">
        <v>0.16020942408376965</v>
      </c>
      <c r="D25" s="12"/>
      <c r="E25" s="12"/>
      <c r="F25" s="13"/>
      <c r="G25" s="1"/>
      <c r="H25" s="1"/>
      <c r="I25" s="1"/>
      <c r="J25" s="1"/>
      <c r="K25" s="6"/>
      <c r="L25" s="1"/>
      <c r="M25" s="1"/>
      <c r="N25" s="1"/>
      <c r="O25" s="1"/>
      <c r="P25" s="1"/>
    </row>
    <row r="26" spans="2:16" x14ac:dyDescent="0.25">
      <c r="B26" s="31" t="s">
        <v>5</v>
      </c>
      <c r="C26" s="12">
        <v>1.3612565445026177E-2</v>
      </c>
      <c r="D26" s="12"/>
      <c r="E26" s="12"/>
      <c r="F26" s="13"/>
      <c r="G26" s="1"/>
      <c r="H26" s="1"/>
      <c r="I26" s="1"/>
      <c r="J26" s="1"/>
      <c r="K26" s="6"/>
      <c r="L26" s="1"/>
      <c r="M26" s="1"/>
      <c r="N26" s="1"/>
      <c r="O26" s="1"/>
      <c r="P26" s="1"/>
    </row>
    <row r="27" spans="2:16" x14ac:dyDescent="0.25">
      <c r="B27" s="14"/>
      <c r="C27" s="12"/>
      <c r="D27" s="12"/>
      <c r="E27" s="12"/>
      <c r="F27" s="13"/>
      <c r="G27" s="1"/>
      <c r="H27" s="1"/>
      <c r="I27" s="1"/>
      <c r="J27" s="1"/>
      <c r="K27" s="6"/>
      <c r="L27" s="1"/>
      <c r="M27" s="1"/>
      <c r="N27" s="1"/>
      <c r="O27" s="1"/>
      <c r="P27" s="1"/>
    </row>
    <row r="28" spans="2:16" x14ac:dyDescent="0.25">
      <c r="B28" s="24"/>
      <c r="C28" s="12"/>
      <c r="D28" s="12"/>
      <c r="E28" s="12"/>
      <c r="F28" s="13"/>
      <c r="G28" s="1"/>
      <c r="H28" s="1"/>
      <c r="I28" s="1"/>
      <c r="J28" s="1"/>
      <c r="K28" s="6"/>
      <c r="L28" s="1"/>
      <c r="M28" s="1"/>
      <c r="N28" s="1"/>
      <c r="O28" s="1"/>
      <c r="P28" s="1"/>
    </row>
    <row r="29" spans="2:16" x14ac:dyDescent="0.25">
      <c r="B29" s="24"/>
      <c r="C29" s="12"/>
      <c r="D29" s="12"/>
      <c r="E29" s="12"/>
      <c r="F29" s="13"/>
      <c r="G29" s="1"/>
      <c r="H29" s="1"/>
      <c r="I29" s="1"/>
      <c r="J29" s="1"/>
      <c r="K29" s="6"/>
      <c r="L29" s="1"/>
      <c r="M29" s="1"/>
      <c r="N29" s="1"/>
      <c r="O29" s="1"/>
      <c r="P29" s="1"/>
    </row>
    <row r="30" spans="2:16" x14ac:dyDescent="0.25">
      <c r="B30" s="14"/>
      <c r="C30" s="12"/>
      <c r="D30" s="12"/>
      <c r="E30" s="12"/>
      <c r="F30" s="13"/>
      <c r="G30" s="1"/>
      <c r="H30" s="1"/>
      <c r="I30" s="1"/>
      <c r="J30" s="1"/>
      <c r="K30" s="6"/>
      <c r="L30" s="1"/>
      <c r="M30" s="1"/>
      <c r="N30" s="1"/>
      <c r="O30" s="1"/>
      <c r="P30" s="1"/>
    </row>
    <row r="31" spans="2:16" x14ac:dyDescent="0.25">
      <c r="B31" s="14"/>
      <c r="C31" s="12"/>
      <c r="D31" s="12"/>
      <c r="E31" s="12"/>
      <c r="F31" s="13"/>
      <c r="G31" s="1"/>
      <c r="H31" s="1"/>
      <c r="I31" s="1"/>
      <c r="J31" s="1"/>
      <c r="K31" s="6"/>
      <c r="L31" s="1"/>
      <c r="M31" s="1"/>
      <c r="N31" s="1"/>
      <c r="O31" s="1"/>
      <c r="P31" s="1"/>
    </row>
    <row r="32" spans="2:16" x14ac:dyDescent="0.25">
      <c r="B32" s="14"/>
      <c r="C32" s="12"/>
      <c r="D32" s="12"/>
      <c r="E32" s="12"/>
      <c r="F32" s="13"/>
      <c r="G32" s="1"/>
      <c r="H32" s="1"/>
      <c r="I32" s="1"/>
      <c r="J32" s="1"/>
      <c r="K32" s="6"/>
      <c r="L32" s="1"/>
      <c r="M32" s="1"/>
      <c r="N32" s="1"/>
      <c r="O32" s="1"/>
      <c r="P32" s="1"/>
    </row>
    <row r="33" spans="1:16" x14ac:dyDescent="0.25">
      <c r="B33" s="14"/>
      <c r="C33" s="12"/>
      <c r="D33" s="12"/>
      <c r="E33" s="12"/>
      <c r="F33" s="13"/>
      <c r="G33" s="1"/>
      <c r="H33" s="1"/>
      <c r="I33" s="1"/>
      <c r="J33" s="1"/>
      <c r="K33" s="6"/>
      <c r="L33" s="1"/>
      <c r="M33" s="1"/>
      <c r="N33" s="1"/>
      <c r="O33" s="1"/>
      <c r="P33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6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5.75" x14ac:dyDescent="0.25">
      <c r="A39" s="1"/>
      <c r="B39" s="1"/>
      <c r="C39" s="78" t="s">
        <v>6</v>
      </c>
      <c r="D39" s="78"/>
      <c r="E39" s="1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45" x14ac:dyDescent="0.25">
      <c r="A40" s="1"/>
      <c r="B40" s="1"/>
      <c r="C40" s="4" t="s">
        <v>44</v>
      </c>
      <c r="D40" s="22" t="s">
        <v>45</v>
      </c>
      <c r="E40" s="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23" t="s">
        <v>42</v>
      </c>
      <c r="C41" s="12">
        <v>0.16242038216560509</v>
      </c>
      <c r="D41" s="12">
        <v>0.14075716042642081</v>
      </c>
      <c r="E41" s="1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23" t="s">
        <v>41</v>
      </c>
      <c r="C42" s="12">
        <v>0.56157112526539277</v>
      </c>
      <c r="D42" s="12">
        <v>0.4164334955568354</v>
      </c>
      <c r="E42" s="1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23" t="s">
        <v>40</v>
      </c>
      <c r="C43" s="12">
        <v>0.27600849256900212</v>
      </c>
      <c r="D43" s="12">
        <v>0.44280934401674377</v>
      </c>
      <c r="E43" s="1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1"/>
      <c r="E44" s="1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4"/>
      <c r="C46" s="12"/>
      <c r="D46" s="12"/>
      <c r="E46" s="1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 t="s">
        <v>43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2">
    <mergeCell ref="C39:D39"/>
    <mergeCell ref="C1:F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09EBA-DA14-4BF4-851D-E48D51E1B71E}">
  <dimension ref="A1:P65"/>
  <sheetViews>
    <sheetView workbookViewId="0"/>
  </sheetViews>
  <sheetFormatPr baseColWidth="10" defaultRowHeight="15" x14ac:dyDescent="0.25"/>
  <cols>
    <col min="2" max="2" width="23.5703125" customWidth="1"/>
    <col min="3" max="6" width="20.7109375" customWidth="1"/>
  </cols>
  <sheetData>
    <row r="1" spans="2:15" ht="27.75" x14ac:dyDescent="0.4">
      <c r="B1" s="1"/>
      <c r="C1" s="79">
        <v>2018</v>
      </c>
      <c r="D1" s="79"/>
      <c r="E1" s="79"/>
      <c r="F1" s="79"/>
    </row>
    <row r="2" spans="2:15" x14ac:dyDescent="0.25">
      <c r="B2" s="1"/>
      <c r="C2" s="1"/>
      <c r="D2" s="1"/>
      <c r="E2" s="1"/>
      <c r="F2" s="1"/>
    </row>
    <row r="3" spans="2:15" ht="47.25" customHeight="1" x14ac:dyDescent="0.25">
      <c r="B3" s="2"/>
      <c r="C3" s="64" t="s">
        <v>63</v>
      </c>
      <c r="D3" s="64" t="s">
        <v>41</v>
      </c>
      <c r="E3" s="64" t="s">
        <v>64</v>
      </c>
      <c r="F3" s="15" t="s">
        <v>17</v>
      </c>
    </row>
    <row r="4" spans="2:15" ht="15.75" customHeight="1" x14ac:dyDescent="0.25">
      <c r="B4" s="5" t="s">
        <v>37</v>
      </c>
      <c r="C4" s="68">
        <f>11.5261472785486/100</f>
        <v>0.11526147278548599</v>
      </c>
      <c r="D4" s="68">
        <f>61.2593383137673/100</f>
        <v>0.61259338313767298</v>
      </c>
      <c r="E4" s="68">
        <f>27.2145144076841/100</f>
        <v>0.27214514407684098</v>
      </c>
      <c r="F4" s="9">
        <v>937</v>
      </c>
      <c r="O4" s="67"/>
    </row>
    <row r="5" spans="2:15" ht="15.75" customHeight="1" x14ac:dyDescent="0.25">
      <c r="B5" s="5"/>
      <c r="C5" s="8"/>
      <c r="D5" s="8"/>
      <c r="E5" s="8"/>
      <c r="F5" s="9"/>
      <c r="O5" s="67"/>
    </row>
    <row r="6" spans="2:15" ht="15.75" customHeight="1" x14ac:dyDescent="0.25">
      <c r="B6" s="26" t="s">
        <v>87</v>
      </c>
      <c r="C6" s="8"/>
      <c r="D6" s="35"/>
      <c r="E6" s="35"/>
      <c r="F6" s="35"/>
      <c r="O6" s="67"/>
    </row>
    <row r="7" spans="2:15" s="32" customFormat="1" ht="15.75" customHeight="1" x14ac:dyDescent="0.25">
      <c r="B7" s="16" t="s">
        <v>28</v>
      </c>
      <c r="C7" s="70">
        <v>0.21153846153846154</v>
      </c>
      <c r="D7" s="70">
        <v>0.68269230769230771</v>
      </c>
      <c r="E7" s="70">
        <v>0.10576923076923077</v>
      </c>
      <c r="F7" s="71">
        <v>104</v>
      </c>
      <c r="O7" s="67"/>
    </row>
    <row r="8" spans="2:15" s="32" customFormat="1" ht="15.75" customHeight="1" x14ac:dyDescent="0.25">
      <c r="B8" s="16" t="s">
        <v>25</v>
      </c>
      <c r="C8" s="70">
        <v>0.15021459227467812</v>
      </c>
      <c r="D8" s="70">
        <v>0.54077253218884125</v>
      </c>
      <c r="E8" s="70">
        <v>0.30901287553648071</v>
      </c>
      <c r="F8" s="71">
        <v>233</v>
      </c>
      <c r="O8" s="67"/>
    </row>
    <row r="9" spans="2:15" s="32" customFormat="1" ht="15" customHeight="1" x14ac:dyDescent="0.25">
      <c r="B9" s="16" t="s">
        <v>26</v>
      </c>
      <c r="C9" s="70">
        <v>0.10077519379844961</v>
      </c>
      <c r="D9" s="70">
        <v>0.69379844961240311</v>
      </c>
      <c r="E9" s="70">
        <v>0.20542635658914729</v>
      </c>
      <c r="F9" s="71">
        <v>258</v>
      </c>
      <c r="O9" s="67"/>
    </row>
    <row r="10" spans="2:15" s="32" customFormat="1" x14ac:dyDescent="0.25">
      <c r="B10" s="16" t="s">
        <v>29</v>
      </c>
      <c r="C10" s="70">
        <v>8.4745762711864389E-2</v>
      </c>
      <c r="D10" s="70">
        <v>0.59322033898305082</v>
      </c>
      <c r="E10" s="70">
        <v>0.32203389830508472</v>
      </c>
      <c r="F10" s="71">
        <v>118</v>
      </c>
      <c r="O10" s="67"/>
    </row>
    <row r="11" spans="2:15" s="32" customFormat="1" x14ac:dyDescent="0.25">
      <c r="B11" s="16" t="s">
        <v>27</v>
      </c>
      <c r="C11" s="70">
        <v>6.6964285714285712E-2</v>
      </c>
      <c r="D11" s="70">
        <v>0.5714285714285714</v>
      </c>
      <c r="E11" s="70">
        <v>0.36160714285714285</v>
      </c>
      <c r="F11" s="71">
        <v>224</v>
      </c>
      <c r="O11" s="67"/>
    </row>
    <row r="12" spans="2:15" ht="15" customHeight="1" x14ac:dyDescent="0.25">
      <c r="C12" s="46"/>
      <c r="D12" s="46"/>
      <c r="E12" s="46"/>
      <c r="F12" s="46"/>
    </row>
    <row r="13" spans="2:15" ht="15" customHeight="1" x14ac:dyDescent="0.25">
      <c r="B13" s="25" t="s">
        <v>88</v>
      </c>
      <c r="C13" s="38"/>
      <c r="D13" s="38"/>
      <c r="E13" s="38"/>
      <c r="F13" s="39"/>
    </row>
    <row r="14" spans="2:15" ht="15" customHeight="1" x14ac:dyDescent="0.25">
      <c r="B14" s="16" t="s">
        <v>30</v>
      </c>
      <c r="C14" s="70">
        <v>0.13768115942028986</v>
      </c>
      <c r="D14" s="70">
        <v>0.6811594202898551</v>
      </c>
      <c r="E14" s="70">
        <v>0.18115942028985507</v>
      </c>
      <c r="F14" s="71">
        <v>138</v>
      </c>
    </row>
    <row r="15" spans="2:15" ht="15" customHeight="1" x14ac:dyDescent="0.25">
      <c r="B15" s="16" t="s">
        <v>31</v>
      </c>
      <c r="C15" s="70">
        <v>8.1218274111675121E-2</v>
      </c>
      <c r="D15" s="70">
        <v>0.63959390862944165</v>
      </c>
      <c r="E15" s="70">
        <v>0.27918781725888325</v>
      </c>
      <c r="F15" s="71">
        <v>197</v>
      </c>
    </row>
    <row r="16" spans="2:15" ht="15" customHeight="1" x14ac:dyDescent="0.25">
      <c r="B16" s="16" t="s">
        <v>32</v>
      </c>
      <c r="C16" s="70">
        <v>0.1176470588235294</v>
      </c>
      <c r="D16" s="70">
        <v>0.53921568627450978</v>
      </c>
      <c r="E16" s="70">
        <v>0.34313725490196079</v>
      </c>
      <c r="F16" s="71">
        <v>102</v>
      </c>
    </row>
    <row r="17" spans="2:16" ht="15" customHeight="1" x14ac:dyDescent="0.25">
      <c r="B17" s="16" t="s">
        <v>33</v>
      </c>
      <c r="C17" s="70">
        <v>0.10067114093959731</v>
      </c>
      <c r="D17" s="70">
        <v>0.65771812080536918</v>
      </c>
      <c r="E17" s="70">
        <v>0.24161073825503357</v>
      </c>
      <c r="F17" s="71">
        <v>149</v>
      </c>
    </row>
    <row r="18" spans="2:16" ht="15" customHeight="1" x14ac:dyDescent="0.25">
      <c r="B18" s="16" t="s">
        <v>34</v>
      </c>
      <c r="C18" s="70">
        <v>9.3220338983050849E-2</v>
      </c>
      <c r="D18" s="70">
        <v>0.63559322033898302</v>
      </c>
      <c r="E18" s="70">
        <v>0.2711864406779661</v>
      </c>
      <c r="F18" s="71">
        <v>118</v>
      </c>
    </row>
    <row r="19" spans="2:16" ht="15" customHeight="1" x14ac:dyDescent="0.25">
      <c r="B19" s="16" t="s">
        <v>25</v>
      </c>
      <c r="C19" s="70">
        <v>0.15021459227467812</v>
      </c>
      <c r="D19" s="70">
        <v>0.54077253218884125</v>
      </c>
      <c r="E19" s="70">
        <v>0.30901287553648071</v>
      </c>
      <c r="F19" s="71">
        <v>233</v>
      </c>
    </row>
    <row r="20" spans="2:16" ht="15" customHeight="1" x14ac:dyDescent="0.25">
      <c r="C20" s="46"/>
      <c r="D20" s="46"/>
      <c r="E20" s="46"/>
      <c r="F20" s="46"/>
    </row>
    <row r="21" spans="2:16" ht="15" customHeight="1" x14ac:dyDescent="0.25">
      <c r="B21" s="25" t="s">
        <v>89</v>
      </c>
      <c r="C21" s="37"/>
      <c r="D21" s="37"/>
      <c r="E21" s="37"/>
      <c r="F21" s="35"/>
    </row>
    <row r="22" spans="2:16" x14ac:dyDescent="0.25">
      <c r="B22" s="17" t="s">
        <v>7</v>
      </c>
      <c r="C22" s="70">
        <v>6.3829787234042548E-2</v>
      </c>
      <c r="D22" s="70">
        <v>0.7021276595744681</v>
      </c>
      <c r="E22" s="70">
        <v>0.23404255319148937</v>
      </c>
      <c r="F22" s="71">
        <v>94</v>
      </c>
    </row>
    <row r="23" spans="2:16" ht="15" customHeight="1" x14ac:dyDescent="0.25">
      <c r="B23" s="17" t="s">
        <v>8</v>
      </c>
      <c r="C23" s="70">
        <v>0.10821643286573146</v>
      </c>
      <c r="D23" s="70">
        <v>0.6172344689378757</v>
      </c>
      <c r="E23" s="70">
        <v>0.27454909819639278</v>
      </c>
      <c r="F23" s="71">
        <v>499</v>
      </c>
    </row>
    <row r="24" spans="2:16" ht="15" customHeight="1" x14ac:dyDescent="0.25">
      <c r="B24" s="17" t="s">
        <v>84</v>
      </c>
      <c r="C24" s="70">
        <v>3.3898305084745763E-2</v>
      </c>
      <c r="D24" s="70">
        <v>0.69491525423728817</v>
      </c>
      <c r="E24" s="70">
        <v>0.2711864406779661</v>
      </c>
      <c r="F24" s="71">
        <v>59</v>
      </c>
    </row>
    <row r="25" spans="2:16" ht="15" customHeight="1" x14ac:dyDescent="0.25">
      <c r="B25" s="17" t="s">
        <v>85</v>
      </c>
      <c r="C25" s="70">
        <v>0.1553398058252427</v>
      </c>
      <c r="D25" s="70">
        <v>0.5436893203883495</v>
      </c>
      <c r="E25" s="70">
        <v>0.30097087378640774</v>
      </c>
      <c r="F25" s="71">
        <v>206</v>
      </c>
    </row>
    <row r="26" spans="2:16" ht="15" customHeight="1" x14ac:dyDescent="0.25">
      <c r="B26" s="17" t="s">
        <v>9</v>
      </c>
      <c r="C26" s="70">
        <v>0.21739130434782608</v>
      </c>
      <c r="D26" s="70">
        <v>0.60869565217391308</v>
      </c>
      <c r="E26" s="70">
        <v>0.17391304347826086</v>
      </c>
      <c r="F26" s="71">
        <v>46</v>
      </c>
    </row>
    <row r="27" spans="2:16" ht="15" customHeight="1" x14ac:dyDescent="0.25">
      <c r="B27" s="17" t="s">
        <v>10</v>
      </c>
      <c r="C27" s="70">
        <v>0.13333333333333333</v>
      </c>
      <c r="D27" s="70">
        <v>0.56666666666666665</v>
      </c>
      <c r="E27" s="70">
        <v>0.3</v>
      </c>
      <c r="F27" s="71">
        <v>30</v>
      </c>
    </row>
    <row r="28" spans="2:16" ht="15" customHeight="1" x14ac:dyDescent="0.25">
      <c r="F28" s="72"/>
    </row>
    <row r="30" spans="2:16" ht="15" customHeight="1" x14ac:dyDescent="0.25">
      <c r="B30" s="14"/>
      <c r="C30" s="12"/>
      <c r="D30" s="12"/>
      <c r="E30" s="12"/>
      <c r="F30" s="13"/>
      <c r="G30" s="1"/>
      <c r="H30" s="1"/>
      <c r="I30" s="1"/>
      <c r="J30" s="1"/>
      <c r="K30" s="6"/>
      <c r="L30" s="1"/>
      <c r="M30" s="1"/>
      <c r="N30" s="1"/>
      <c r="O30" s="1"/>
      <c r="P30" s="1"/>
    </row>
    <row r="31" spans="2:16" ht="15" customHeight="1" x14ac:dyDescent="0.25">
      <c r="B31" s="14"/>
      <c r="C31" s="12"/>
      <c r="D31" s="12"/>
      <c r="E31" s="12"/>
      <c r="F31" s="13"/>
      <c r="G31" s="1"/>
      <c r="H31" s="1"/>
      <c r="I31" s="1"/>
      <c r="J31" s="1"/>
      <c r="K31" s="6"/>
      <c r="L31" s="1"/>
      <c r="M31" s="1"/>
      <c r="N31" s="1"/>
      <c r="O31" s="1"/>
      <c r="P31" s="1"/>
    </row>
    <row r="32" spans="2:16" x14ac:dyDescent="0.25">
      <c r="B32" s="14"/>
      <c r="C32" s="12"/>
      <c r="D32" s="12"/>
      <c r="E32" s="12"/>
      <c r="F32" s="13"/>
      <c r="G32" s="1"/>
      <c r="H32" s="1"/>
      <c r="I32" s="1"/>
      <c r="J32" s="1"/>
      <c r="K32" s="6"/>
      <c r="L32" s="1"/>
      <c r="M32" s="1"/>
      <c r="N32" s="1"/>
      <c r="O32" s="1"/>
      <c r="P32" s="1"/>
    </row>
    <row r="33" spans="1:16" ht="15.75" customHeight="1" x14ac:dyDescent="0.25">
      <c r="B33" s="14"/>
      <c r="C33" s="18" t="s">
        <v>86</v>
      </c>
      <c r="D33" s="18"/>
      <c r="E33" s="18"/>
      <c r="F33" s="13"/>
      <c r="G33" s="1"/>
      <c r="H33" s="1"/>
      <c r="I33" s="1"/>
      <c r="J33" s="1"/>
      <c r="K33" s="6"/>
      <c r="L33" s="1"/>
      <c r="M33" s="1"/>
      <c r="N33" s="1"/>
      <c r="O33" s="1"/>
      <c r="P33" s="1"/>
    </row>
    <row r="34" spans="1:16" ht="15.75" x14ac:dyDescent="0.25">
      <c r="B34" s="1"/>
      <c r="C34" s="64">
        <v>2018</v>
      </c>
      <c r="D34" s="12"/>
      <c r="E34" s="12"/>
      <c r="F34" s="13"/>
      <c r="G34" s="1"/>
      <c r="H34" s="1"/>
      <c r="I34" s="1"/>
      <c r="J34" s="1"/>
      <c r="K34" s="6"/>
      <c r="L34" s="1"/>
      <c r="M34" s="1"/>
      <c r="N34" s="1"/>
      <c r="O34" s="1"/>
      <c r="P34" s="1"/>
    </row>
    <row r="35" spans="1:16" x14ac:dyDescent="0.25">
      <c r="B35" s="31" t="s">
        <v>63</v>
      </c>
      <c r="C35" s="12">
        <v>0.1130890052356021</v>
      </c>
      <c r="D35" s="12"/>
      <c r="E35" s="12"/>
      <c r="F35" s="13"/>
      <c r="G35" s="1"/>
      <c r="H35" s="1"/>
      <c r="I35" s="1"/>
      <c r="J35" s="1"/>
      <c r="K35" s="6"/>
      <c r="L35" s="1"/>
      <c r="M35" s="1"/>
      <c r="N35" s="1"/>
      <c r="O35" s="1"/>
      <c r="P35" s="1"/>
    </row>
    <row r="36" spans="1:16" x14ac:dyDescent="0.25">
      <c r="B36" s="31" t="s">
        <v>41</v>
      </c>
      <c r="C36" s="12">
        <v>0.60104712041884811</v>
      </c>
      <c r="D36" s="12"/>
      <c r="E36" s="12"/>
      <c r="F36" s="13"/>
      <c r="G36" s="1"/>
      <c r="H36" s="1"/>
      <c r="I36" s="1"/>
      <c r="J36" s="1"/>
      <c r="K36" s="6"/>
      <c r="L36" s="1"/>
      <c r="M36" s="1"/>
      <c r="N36" s="1"/>
      <c r="O36" s="1"/>
      <c r="P36" s="1"/>
    </row>
    <row r="37" spans="1:16" x14ac:dyDescent="0.25">
      <c r="B37" s="31" t="s">
        <v>64</v>
      </c>
      <c r="C37" s="12">
        <v>0.26701570680628273</v>
      </c>
      <c r="D37" s="12"/>
      <c r="E37" s="12"/>
      <c r="F37" s="13"/>
      <c r="G37" s="1"/>
      <c r="H37" s="1"/>
      <c r="I37" s="1"/>
      <c r="J37" s="1"/>
      <c r="K37" s="6"/>
      <c r="L37" s="1"/>
      <c r="M37" s="1"/>
      <c r="N37" s="1"/>
      <c r="O37" s="1"/>
      <c r="P37" s="1"/>
    </row>
    <row r="38" spans="1:16" x14ac:dyDescent="0.25">
      <c r="B38" s="31" t="s">
        <v>5</v>
      </c>
      <c r="C38" s="12">
        <v>1.6753926701570682E-2</v>
      </c>
      <c r="D38" s="12"/>
      <c r="E38" s="12"/>
      <c r="F38" s="13"/>
      <c r="G38" s="1"/>
      <c r="H38" s="1"/>
      <c r="I38" s="1"/>
      <c r="J38" s="1"/>
      <c r="K38" s="6"/>
      <c r="L38" s="1"/>
      <c r="M38" s="1"/>
      <c r="N38" s="1"/>
      <c r="O38" s="1"/>
      <c r="P38" s="1"/>
    </row>
    <row r="39" spans="1:16" x14ac:dyDescent="0.25">
      <c r="B39" s="69" t="s">
        <v>46</v>
      </c>
      <c r="C39" s="12">
        <v>2.0942408376963353E-3</v>
      </c>
      <c r="D39" s="12"/>
      <c r="E39" s="12"/>
      <c r="F39" s="13"/>
      <c r="G39" s="1"/>
      <c r="H39" s="1"/>
      <c r="I39" s="1"/>
      <c r="J39" s="1"/>
      <c r="K39" s="6"/>
      <c r="L39" s="1"/>
      <c r="M39" s="1"/>
      <c r="N39" s="1"/>
      <c r="O39" s="1"/>
      <c r="P39" s="1"/>
    </row>
    <row r="40" spans="1:16" x14ac:dyDescent="0.25">
      <c r="B40" s="24"/>
      <c r="C40" s="12"/>
      <c r="D40" s="12"/>
      <c r="E40" s="12"/>
      <c r="F40" s="13"/>
      <c r="G40" s="1"/>
      <c r="H40" s="1"/>
      <c r="I40" s="1"/>
      <c r="J40" s="1"/>
      <c r="K40" s="6"/>
      <c r="L40" s="1"/>
      <c r="M40" s="1"/>
      <c r="N40" s="1"/>
      <c r="O40" s="1"/>
      <c r="P40" s="1"/>
    </row>
    <row r="41" spans="1:16" x14ac:dyDescent="0.25">
      <c r="B41" s="24"/>
      <c r="C41" s="12"/>
      <c r="D41" s="12"/>
      <c r="E41" s="12"/>
      <c r="F41" s="13"/>
      <c r="G41" s="1"/>
      <c r="H41" s="1"/>
      <c r="I41" s="1"/>
      <c r="J41" s="1"/>
      <c r="K41" s="6"/>
      <c r="L41" s="1"/>
      <c r="M41" s="1"/>
      <c r="N41" s="1"/>
      <c r="O41" s="1"/>
      <c r="P41" s="1"/>
    </row>
    <row r="42" spans="1:16" x14ac:dyDescent="0.25">
      <c r="B42" s="14"/>
      <c r="C42" s="12"/>
      <c r="D42" s="12"/>
      <c r="E42" s="12"/>
      <c r="F42" s="13"/>
      <c r="G42" s="1"/>
      <c r="H42" s="1"/>
      <c r="I42" s="1"/>
      <c r="J42" s="1"/>
      <c r="K42" s="6"/>
      <c r="L42" s="1"/>
      <c r="M42" s="1"/>
      <c r="N42" s="1"/>
      <c r="O42" s="1"/>
      <c r="P42" s="1"/>
    </row>
    <row r="43" spans="1:16" x14ac:dyDescent="0.25">
      <c r="B43" s="14"/>
      <c r="C43" s="12"/>
      <c r="D43" s="12"/>
      <c r="E43" s="12"/>
      <c r="F43" s="13"/>
      <c r="G43" s="1"/>
      <c r="H43" s="1"/>
      <c r="I43" s="1"/>
      <c r="J43" s="1"/>
      <c r="K43" s="6"/>
      <c r="L43" s="1"/>
      <c r="M43" s="1"/>
      <c r="N43" s="1"/>
      <c r="O43" s="1"/>
      <c r="P43" s="1"/>
    </row>
    <row r="44" spans="1:16" x14ac:dyDescent="0.25">
      <c r="B44" s="14"/>
      <c r="C44" s="12"/>
      <c r="D44" s="12"/>
      <c r="E44" s="12"/>
      <c r="F44" s="13"/>
      <c r="G44" s="1"/>
      <c r="H44" s="1"/>
      <c r="I44" s="1"/>
      <c r="J44" s="1"/>
      <c r="K44" s="6"/>
      <c r="L44" s="1"/>
      <c r="M44" s="1"/>
      <c r="N44" s="1"/>
      <c r="O44" s="1"/>
      <c r="P44" s="1"/>
    </row>
    <row r="45" spans="1:16" x14ac:dyDescent="0.25">
      <c r="B45" s="14"/>
      <c r="C45" s="12"/>
      <c r="D45" s="12"/>
      <c r="E45" s="12"/>
      <c r="F45" s="13"/>
      <c r="G45" s="1"/>
      <c r="H45" s="1"/>
      <c r="I45" s="1"/>
      <c r="J45" s="1"/>
      <c r="K45" s="6"/>
      <c r="L45" s="1"/>
      <c r="M45" s="1"/>
      <c r="N45" s="1"/>
      <c r="O45" s="1"/>
      <c r="P45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6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A51" s="1"/>
      <c r="B51" s="1"/>
      <c r="C51" s="78" t="s">
        <v>86</v>
      </c>
      <c r="D51" s="78"/>
      <c r="E51" s="1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45" x14ac:dyDescent="0.25">
      <c r="A52" s="1"/>
      <c r="B52" s="1"/>
      <c r="C52" s="64" t="s">
        <v>44</v>
      </c>
      <c r="D52" s="22" t="s">
        <v>45</v>
      </c>
      <c r="E52" s="6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5">
      <c r="A53" s="1"/>
      <c r="B53" s="31" t="s">
        <v>64</v>
      </c>
      <c r="C53" s="12">
        <v>0.27214514407684098</v>
      </c>
      <c r="D53" s="12">
        <v>0.191</v>
      </c>
      <c r="E53" s="1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1"/>
      <c r="B54" s="31" t="s">
        <v>41</v>
      </c>
      <c r="C54" s="12">
        <v>0.61259338313767342</v>
      </c>
      <c r="D54" s="12">
        <v>0.6</v>
      </c>
      <c r="E54" s="1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5">
      <c r="A55" s="1"/>
      <c r="B55" s="31" t="s">
        <v>63</v>
      </c>
      <c r="C55" s="12">
        <v>0.1152614727854856</v>
      </c>
      <c r="D55" s="12">
        <v>0.20899999999999999</v>
      </c>
      <c r="E55" s="1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5">
      <c r="A56" s="1"/>
      <c r="E56" s="1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5">
      <c r="A57" s="1"/>
      <c r="B57" s="1"/>
      <c r="C57" s="1"/>
      <c r="D57" s="1"/>
      <c r="E57" s="1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5">
      <c r="A58" s="1"/>
      <c r="B58" s="14"/>
      <c r="C58" s="12"/>
      <c r="D58" s="12"/>
      <c r="E58" s="1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5">
      <c r="A64" s="1"/>
      <c r="B64" s="1"/>
      <c r="C64" s="1"/>
      <c r="D64" s="1" t="s">
        <v>43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</sheetData>
  <mergeCells count="2">
    <mergeCell ref="C1:F1"/>
    <mergeCell ref="C51:D5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2CA7-1749-4289-B517-9248A00F0048}">
  <dimension ref="A1:P43"/>
  <sheetViews>
    <sheetView workbookViewId="0"/>
  </sheetViews>
  <sheetFormatPr baseColWidth="10" defaultRowHeight="15" x14ac:dyDescent="0.25"/>
  <cols>
    <col min="2" max="6" width="20.7109375" customWidth="1"/>
  </cols>
  <sheetData>
    <row r="1" spans="2:16" ht="27.75" x14ac:dyDescent="0.4">
      <c r="B1" s="1"/>
      <c r="C1" s="79">
        <v>2018</v>
      </c>
      <c r="D1" s="79"/>
      <c r="E1" s="79"/>
      <c r="F1" s="79"/>
    </row>
    <row r="2" spans="2:16" x14ac:dyDescent="0.25">
      <c r="B2" s="1"/>
      <c r="C2" s="1"/>
      <c r="D2" s="1"/>
      <c r="E2" s="1"/>
      <c r="F2" s="1"/>
    </row>
    <row r="3" spans="2:16" ht="47.25" customHeight="1" x14ac:dyDescent="0.25">
      <c r="B3" s="2"/>
      <c r="C3" s="30" t="s">
        <v>63</v>
      </c>
      <c r="D3" s="30" t="s">
        <v>41</v>
      </c>
      <c r="E3" s="30" t="s">
        <v>64</v>
      </c>
      <c r="F3" s="15" t="s">
        <v>17</v>
      </c>
    </row>
    <row r="4" spans="2:16" ht="15.75" customHeight="1" x14ac:dyDescent="0.25">
      <c r="B4" s="5" t="s">
        <v>37</v>
      </c>
      <c r="C4" s="33">
        <v>0.372</v>
      </c>
      <c r="D4" s="33">
        <v>0.49199999999999999</v>
      </c>
      <c r="E4" s="33">
        <v>0.13600000000000001</v>
      </c>
      <c r="F4" s="9">
        <v>900</v>
      </c>
      <c r="P4" s="48"/>
    </row>
    <row r="5" spans="2:16" ht="15.75" customHeight="1" x14ac:dyDescent="0.25">
      <c r="B5" s="5"/>
      <c r="C5" s="8"/>
      <c r="D5" s="8"/>
      <c r="E5" s="8"/>
      <c r="F5" s="9"/>
      <c r="P5" s="48"/>
    </row>
    <row r="6" spans="2:16" ht="15" customHeight="1" x14ac:dyDescent="0.25"/>
    <row r="8" spans="2:16" ht="15" customHeight="1" x14ac:dyDescent="0.25">
      <c r="B8" s="14"/>
      <c r="C8" s="12"/>
      <c r="D8" s="12"/>
      <c r="E8" s="12"/>
      <c r="F8" s="13"/>
      <c r="G8" s="1"/>
      <c r="H8" s="1"/>
      <c r="I8" s="1"/>
      <c r="J8" s="1"/>
      <c r="K8" s="6"/>
      <c r="L8" s="1"/>
      <c r="M8" s="1"/>
      <c r="N8" s="1"/>
      <c r="O8" s="1"/>
      <c r="P8" s="1"/>
    </row>
    <row r="9" spans="2:16" x14ac:dyDescent="0.25">
      <c r="B9" s="14"/>
      <c r="C9" s="12"/>
      <c r="D9" s="12"/>
      <c r="E9" s="12"/>
      <c r="F9" s="13"/>
      <c r="G9" s="1"/>
      <c r="H9" s="1"/>
      <c r="I9" s="1"/>
      <c r="J9" s="1"/>
      <c r="K9" s="6"/>
      <c r="L9" s="1"/>
      <c r="M9" s="1"/>
      <c r="N9" s="1"/>
      <c r="O9" s="1"/>
      <c r="P9" s="1"/>
    </row>
    <row r="10" spans="2:16" x14ac:dyDescent="0.25">
      <c r="B10" s="14"/>
      <c r="C10" s="12"/>
      <c r="D10" s="12"/>
      <c r="E10" s="12"/>
      <c r="F10" s="13"/>
      <c r="G10" s="1"/>
      <c r="H10" s="1"/>
      <c r="I10" s="1"/>
      <c r="J10" s="1"/>
      <c r="K10" s="6"/>
      <c r="L10" s="1"/>
      <c r="M10" s="1"/>
      <c r="N10" s="1"/>
      <c r="O10" s="1"/>
      <c r="P10" s="1"/>
    </row>
    <row r="11" spans="2:16" ht="15.75" x14ac:dyDescent="0.25">
      <c r="B11" s="14"/>
      <c r="C11" s="30" t="s">
        <v>6</v>
      </c>
      <c r="D11" s="18"/>
      <c r="E11" s="18"/>
      <c r="F11" s="13"/>
      <c r="G11" s="1"/>
      <c r="H11" s="1"/>
      <c r="I11" s="1"/>
      <c r="J11" s="1"/>
      <c r="K11" s="6"/>
      <c r="L11" s="1"/>
      <c r="M11" s="1"/>
      <c r="N11" s="1"/>
      <c r="O11" s="1"/>
      <c r="P11" s="1"/>
    </row>
    <row r="12" spans="2:16" ht="15.75" x14ac:dyDescent="0.25">
      <c r="B12" s="1"/>
      <c r="C12" s="30">
        <v>2018</v>
      </c>
      <c r="D12" s="12"/>
      <c r="E12" s="12"/>
      <c r="F12" s="13"/>
      <c r="G12" s="1"/>
      <c r="H12" s="1"/>
      <c r="I12" s="1"/>
      <c r="J12" s="1"/>
      <c r="K12" s="6"/>
      <c r="L12" s="1"/>
      <c r="M12" s="1"/>
      <c r="N12" s="1"/>
      <c r="O12" s="1"/>
      <c r="P12" s="1"/>
    </row>
    <row r="13" spans="2:16" x14ac:dyDescent="0.25">
      <c r="B13" s="31" t="s">
        <v>63</v>
      </c>
      <c r="C13" s="12">
        <v>0.35078534031413611</v>
      </c>
      <c r="D13" s="12"/>
      <c r="E13" s="12"/>
      <c r="F13" s="13"/>
      <c r="G13" s="1"/>
      <c r="H13" s="1"/>
      <c r="I13" s="1"/>
      <c r="J13" s="1"/>
      <c r="K13" s="6"/>
      <c r="L13" s="1"/>
      <c r="M13" s="1"/>
      <c r="N13" s="1"/>
      <c r="O13" s="1"/>
      <c r="P13" s="1"/>
    </row>
    <row r="14" spans="2:16" x14ac:dyDescent="0.25">
      <c r="B14" s="31" t="s">
        <v>41</v>
      </c>
      <c r="C14" s="12">
        <v>0.46387434554973822</v>
      </c>
      <c r="D14" s="12"/>
      <c r="E14" s="12"/>
      <c r="F14" s="13"/>
      <c r="G14" s="1"/>
      <c r="H14" s="1"/>
      <c r="I14" s="1"/>
      <c r="J14" s="1"/>
      <c r="K14" s="6"/>
      <c r="L14" s="1"/>
      <c r="M14" s="1"/>
      <c r="N14" s="1"/>
      <c r="O14" s="1"/>
      <c r="P14" s="1"/>
    </row>
    <row r="15" spans="2:16" x14ac:dyDescent="0.25">
      <c r="B15" s="31" t="s">
        <v>64</v>
      </c>
      <c r="C15" s="12">
        <v>0.12774869109947645</v>
      </c>
      <c r="D15" s="12"/>
      <c r="E15" s="12"/>
      <c r="F15" s="13"/>
      <c r="G15" s="1"/>
      <c r="H15" s="1"/>
      <c r="I15" s="1"/>
      <c r="J15" s="1"/>
      <c r="K15" s="6"/>
      <c r="L15" s="1"/>
      <c r="M15" s="1"/>
      <c r="N15" s="1"/>
      <c r="O15" s="1"/>
      <c r="P15" s="1"/>
    </row>
    <row r="16" spans="2:16" x14ac:dyDescent="0.25">
      <c r="B16" s="31" t="s">
        <v>5</v>
      </c>
      <c r="C16" s="12">
        <v>5.549738219895288E-2</v>
      </c>
      <c r="D16" s="12"/>
      <c r="E16" s="12"/>
      <c r="F16" s="13"/>
      <c r="G16" s="1"/>
      <c r="H16" s="1"/>
      <c r="I16" s="1"/>
      <c r="J16" s="1"/>
      <c r="K16" s="6"/>
      <c r="L16" s="1"/>
      <c r="M16" s="1"/>
      <c r="N16" s="1"/>
      <c r="O16" s="1"/>
      <c r="P16" s="1"/>
    </row>
    <row r="17" spans="1:16" x14ac:dyDescent="0.25">
      <c r="B17" s="14" t="s">
        <v>46</v>
      </c>
      <c r="C17" s="12">
        <v>2.0942408376963353E-3</v>
      </c>
      <c r="D17" s="12"/>
      <c r="E17" s="12"/>
      <c r="F17" s="13"/>
      <c r="G17" s="1"/>
      <c r="H17" s="1"/>
      <c r="I17" s="1"/>
      <c r="J17" s="1"/>
      <c r="K17" s="6"/>
      <c r="L17" s="1"/>
      <c r="M17" s="1"/>
      <c r="N17" s="1"/>
      <c r="O17" s="1"/>
      <c r="P17" s="1"/>
    </row>
    <row r="18" spans="1:16" x14ac:dyDescent="0.25">
      <c r="B18" s="24"/>
      <c r="C18" s="12"/>
      <c r="D18" s="12"/>
      <c r="E18" s="12"/>
      <c r="F18" s="13"/>
      <c r="G18" s="1"/>
      <c r="H18" s="1"/>
      <c r="I18" s="1"/>
      <c r="J18" s="1"/>
      <c r="K18" s="6"/>
      <c r="L18" s="1"/>
      <c r="M18" s="1"/>
      <c r="N18" s="1"/>
      <c r="O18" s="1"/>
      <c r="P18" s="1"/>
    </row>
    <row r="19" spans="1:16" x14ac:dyDescent="0.25">
      <c r="B19" s="24"/>
      <c r="C19" s="12"/>
      <c r="D19" s="12"/>
      <c r="E19" s="12"/>
      <c r="F19" s="13"/>
      <c r="G19" s="1"/>
      <c r="H19" s="1"/>
      <c r="I19" s="1"/>
      <c r="J19" s="1"/>
      <c r="K19" s="6"/>
      <c r="L19" s="1"/>
      <c r="M19" s="1"/>
      <c r="N19" s="1"/>
      <c r="O19" s="1"/>
      <c r="P19" s="1"/>
    </row>
    <row r="20" spans="1:16" x14ac:dyDescent="0.25">
      <c r="B20" s="14"/>
      <c r="C20" s="12"/>
      <c r="D20" s="12"/>
      <c r="E20" s="12"/>
      <c r="F20" s="13"/>
      <c r="G20" s="1"/>
      <c r="H20" s="1"/>
      <c r="I20" s="1"/>
      <c r="J20" s="1"/>
      <c r="K20" s="6"/>
      <c r="L20" s="1"/>
      <c r="M20" s="1"/>
      <c r="N20" s="1"/>
      <c r="O20" s="1"/>
      <c r="P20" s="1"/>
    </row>
    <row r="21" spans="1:16" x14ac:dyDescent="0.25">
      <c r="B21" s="14"/>
      <c r="C21" s="12"/>
      <c r="D21" s="12"/>
      <c r="E21" s="12"/>
      <c r="F21" s="13"/>
      <c r="G21" s="1"/>
      <c r="H21" s="1"/>
      <c r="I21" s="1"/>
      <c r="J21" s="1"/>
      <c r="K21" s="6"/>
      <c r="L21" s="1"/>
      <c r="M21" s="1"/>
      <c r="N21" s="1"/>
      <c r="O21" s="1"/>
      <c r="P21" s="1"/>
    </row>
    <row r="22" spans="1:16" x14ac:dyDescent="0.25">
      <c r="B22" s="14"/>
      <c r="C22" s="12"/>
      <c r="D22" s="12"/>
      <c r="E22" s="12"/>
      <c r="F22" s="13"/>
      <c r="G22" s="1"/>
      <c r="H22" s="1"/>
      <c r="I22" s="1"/>
      <c r="J22" s="1"/>
      <c r="K22" s="6"/>
      <c r="L22" s="1"/>
      <c r="M22" s="1"/>
      <c r="N22" s="1"/>
      <c r="O22" s="1"/>
      <c r="P22" s="1"/>
    </row>
    <row r="23" spans="1:16" x14ac:dyDescent="0.25">
      <c r="B23" s="14"/>
      <c r="C23" s="12"/>
      <c r="D23" s="12"/>
      <c r="E23" s="12"/>
      <c r="F23" s="13"/>
      <c r="G23" s="1"/>
      <c r="H23" s="1"/>
      <c r="I23" s="1"/>
      <c r="J23" s="1"/>
      <c r="K23" s="6"/>
      <c r="L23" s="1"/>
      <c r="M23" s="1"/>
      <c r="N23" s="1"/>
      <c r="O23" s="1"/>
      <c r="P23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6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5.75" x14ac:dyDescent="0.25">
      <c r="A29" s="1"/>
      <c r="B29" s="1"/>
      <c r="C29" s="78" t="s">
        <v>6</v>
      </c>
      <c r="D29" s="78"/>
      <c r="E29" s="1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45" x14ac:dyDescent="0.25">
      <c r="A30" s="1"/>
      <c r="B30" s="1"/>
      <c r="C30" s="30" t="s">
        <v>44</v>
      </c>
      <c r="D30" s="22" t="s">
        <v>67</v>
      </c>
      <c r="E30" s="3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23" t="s">
        <v>42</v>
      </c>
      <c r="C31" s="12">
        <v>0.16242038216560509</v>
      </c>
      <c r="D31" s="33">
        <v>0.13600000000000001</v>
      </c>
      <c r="E31" s="1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23" t="s">
        <v>41</v>
      </c>
      <c r="C32" s="12">
        <v>0.56157112526539277</v>
      </c>
      <c r="D32" s="33">
        <v>0.49199999999999999</v>
      </c>
      <c r="E32" s="1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23" t="s">
        <v>40</v>
      </c>
      <c r="C33" s="12">
        <v>0.27600849256900212</v>
      </c>
      <c r="D33" s="33">
        <v>0.372</v>
      </c>
      <c r="E33" s="1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4"/>
      <c r="C36" s="12"/>
      <c r="D36" s="12"/>
      <c r="E36" s="1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 t="s">
        <v>43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</sheetData>
  <mergeCells count="2">
    <mergeCell ref="C1:F1"/>
    <mergeCell ref="C29:D2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0C796-3FB2-43FC-A72A-82E93F10DB86}">
  <dimension ref="A1:R65"/>
  <sheetViews>
    <sheetView topLeftCell="A28" workbookViewId="0">
      <selection activeCell="A50" sqref="A50:P65"/>
    </sheetView>
  </sheetViews>
  <sheetFormatPr baseColWidth="10" defaultRowHeight="15" x14ac:dyDescent="0.25"/>
  <cols>
    <col min="2" max="2" width="34.7109375" customWidth="1"/>
    <col min="3" max="6" width="22.7109375" customWidth="1"/>
  </cols>
  <sheetData>
    <row r="1" spans="2:9" ht="27.75" x14ac:dyDescent="0.4">
      <c r="B1" s="1"/>
      <c r="C1" s="79">
        <v>2018</v>
      </c>
      <c r="D1" s="79"/>
      <c r="E1" s="79"/>
      <c r="F1" s="79"/>
    </row>
    <row r="2" spans="2:9" x14ac:dyDescent="0.25">
      <c r="B2" s="1"/>
      <c r="C2" s="1"/>
      <c r="D2" s="1"/>
      <c r="E2" s="1"/>
      <c r="F2" s="1"/>
    </row>
    <row r="3" spans="2:9" ht="16.5" customHeight="1" x14ac:dyDescent="0.25">
      <c r="B3" s="2"/>
      <c r="C3" s="66" t="s">
        <v>63</v>
      </c>
      <c r="D3" s="66" t="s">
        <v>41</v>
      </c>
      <c r="E3" s="66" t="s">
        <v>64</v>
      </c>
      <c r="F3" s="15" t="s">
        <v>17</v>
      </c>
      <c r="I3" s="58"/>
    </row>
    <row r="4" spans="2:9" ht="15.75" customHeight="1" x14ac:dyDescent="0.25">
      <c r="B4" s="5" t="s">
        <v>37</v>
      </c>
      <c r="C4" s="33">
        <v>0.22905620360551432</v>
      </c>
      <c r="D4" s="33">
        <v>0.66065747613997883</v>
      </c>
      <c r="E4" s="33">
        <v>0.11028632025450688</v>
      </c>
      <c r="F4" s="34">
        <v>943</v>
      </c>
      <c r="I4" s="58"/>
    </row>
    <row r="5" spans="2:9" ht="15.75" customHeight="1" x14ac:dyDescent="0.25">
      <c r="I5" s="58"/>
    </row>
    <row r="6" spans="2:9" ht="15.75" customHeight="1" x14ac:dyDescent="0.25">
      <c r="B6" s="26" t="s">
        <v>72</v>
      </c>
      <c r="C6" s="35"/>
      <c r="D6" s="35"/>
      <c r="E6" s="35"/>
      <c r="F6" s="35"/>
      <c r="I6" s="58"/>
    </row>
    <row r="7" spans="2:9" x14ac:dyDescent="0.25">
      <c r="B7" s="11" t="s">
        <v>11</v>
      </c>
      <c r="C7" s="59">
        <v>0.16</v>
      </c>
      <c r="D7" s="59">
        <v>0.64</v>
      </c>
      <c r="E7" s="59">
        <v>0.2</v>
      </c>
      <c r="F7" s="60">
        <v>25</v>
      </c>
      <c r="I7" s="58"/>
    </row>
    <row r="8" spans="2:9" ht="15.75" customHeight="1" x14ac:dyDescent="0.25">
      <c r="B8" s="11" t="s">
        <v>12</v>
      </c>
      <c r="C8" s="59">
        <v>0.20149253731343283</v>
      </c>
      <c r="D8" s="59">
        <v>0.64179104477611948</v>
      </c>
      <c r="E8" s="59">
        <v>0.15671641791044777</v>
      </c>
      <c r="F8" s="60">
        <v>268</v>
      </c>
      <c r="I8" s="58"/>
    </row>
    <row r="9" spans="2:9" ht="15" customHeight="1" x14ac:dyDescent="0.25">
      <c r="B9" s="11" t="s">
        <v>13</v>
      </c>
      <c r="C9" s="59">
        <v>0.26245847176079734</v>
      </c>
      <c r="D9" s="59">
        <v>0.64119601328903653</v>
      </c>
      <c r="E9" s="59">
        <v>9.6345514950166133E-2</v>
      </c>
      <c r="F9" s="60">
        <v>301</v>
      </c>
      <c r="I9" s="58"/>
    </row>
    <row r="10" spans="2:9" x14ac:dyDescent="0.25">
      <c r="B10" s="11" t="s">
        <v>14</v>
      </c>
      <c r="C10" s="59">
        <v>0.22965116279069769</v>
      </c>
      <c r="D10" s="59">
        <v>0.68895348837209303</v>
      </c>
      <c r="E10" s="59">
        <v>8.1395348837209308E-2</v>
      </c>
      <c r="F10" s="60">
        <v>344</v>
      </c>
      <c r="I10" s="58"/>
    </row>
    <row r="11" spans="2:9" ht="15" customHeight="1" x14ac:dyDescent="0.25">
      <c r="I11" s="58"/>
    </row>
    <row r="12" spans="2:9" ht="15.75" customHeight="1" x14ac:dyDescent="0.25">
      <c r="B12" s="25" t="s">
        <v>73</v>
      </c>
      <c r="C12" s="37"/>
      <c r="D12" s="37"/>
      <c r="E12" s="37"/>
      <c r="F12" s="35"/>
      <c r="I12" s="58"/>
    </row>
    <row r="13" spans="2:9" x14ac:dyDescent="0.25">
      <c r="B13" s="17" t="s">
        <v>7</v>
      </c>
      <c r="C13" s="59">
        <v>0.29473684210526313</v>
      </c>
      <c r="D13" s="59">
        <v>0.58947368421052626</v>
      </c>
      <c r="E13" s="59">
        <v>0.11578947368421053</v>
      </c>
      <c r="F13" s="60">
        <v>95</v>
      </c>
      <c r="I13" s="58"/>
    </row>
    <row r="14" spans="2:9" x14ac:dyDescent="0.25">
      <c r="B14" s="17" t="s">
        <v>8</v>
      </c>
      <c r="C14" s="59">
        <v>0.26506024096385544</v>
      </c>
      <c r="D14" s="59">
        <v>0.65662650602409622</v>
      </c>
      <c r="E14" s="59">
        <v>7.8313253012048195E-2</v>
      </c>
      <c r="F14" s="60">
        <v>498</v>
      </c>
      <c r="I14" s="58"/>
    </row>
    <row r="15" spans="2:9" ht="15" customHeight="1" x14ac:dyDescent="0.25">
      <c r="B15" s="17" t="s">
        <v>84</v>
      </c>
      <c r="C15" s="59">
        <v>0.10169491525423729</v>
      </c>
      <c r="D15" s="59">
        <v>0.64406779661016944</v>
      </c>
      <c r="E15" s="59">
        <v>0.25423728813559321</v>
      </c>
      <c r="F15" s="60">
        <v>59</v>
      </c>
      <c r="I15" s="58"/>
    </row>
    <row r="16" spans="2:9" x14ac:dyDescent="0.25">
      <c r="B16" s="17" t="s">
        <v>85</v>
      </c>
      <c r="C16" s="59">
        <v>8.0568720379146919E-2</v>
      </c>
      <c r="D16" s="59">
        <v>0.76777251184834128</v>
      </c>
      <c r="E16" s="59">
        <v>0.15165876777251186</v>
      </c>
      <c r="F16" s="60">
        <v>211</v>
      </c>
      <c r="I16" s="58"/>
    </row>
    <row r="17" spans="2:14" x14ac:dyDescent="0.25">
      <c r="B17" s="17" t="s">
        <v>9</v>
      </c>
      <c r="C17" s="59">
        <v>0.46808510638297873</v>
      </c>
      <c r="D17" s="59">
        <v>0.38297872340425537</v>
      </c>
      <c r="E17" s="59">
        <v>0.14893617021276595</v>
      </c>
      <c r="F17" s="60">
        <v>47</v>
      </c>
    </row>
    <row r="18" spans="2:14" x14ac:dyDescent="0.25">
      <c r="B18" s="17" t="s">
        <v>10</v>
      </c>
      <c r="C18" s="59">
        <v>0.36666666666666664</v>
      </c>
      <c r="D18" s="59">
        <v>0.6333333333333333</v>
      </c>
      <c r="E18" s="59">
        <v>0</v>
      </c>
      <c r="F18" s="60">
        <v>30</v>
      </c>
    </row>
    <row r="19" spans="2:14" x14ac:dyDescent="0.25">
      <c r="N19" s="58"/>
    </row>
    <row r="20" spans="2:14" x14ac:dyDescent="0.25">
      <c r="B20" s="26" t="s">
        <v>74</v>
      </c>
      <c r="C20" s="35"/>
      <c r="D20" s="35"/>
      <c r="E20" s="35"/>
      <c r="F20" s="35"/>
      <c r="N20" s="58"/>
    </row>
    <row r="21" spans="2:14" x14ac:dyDescent="0.25">
      <c r="B21" s="14" t="s">
        <v>78</v>
      </c>
      <c r="C21" s="59">
        <v>0.48993288590604034</v>
      </c>
      <c r="D21" s="59">
        <v>0.46308724832214765</v>
      </c>
      <c r="E21" s="59">
        <v>4.6979865771812082E-2</v>
      </c>
      <c r="F21" s="60">
        <v>149</v>
      </c>
      <c r="N21" s="58"/>
    </row>
    <row r="22" spans="2:14" x14ac:dyDescent="0.25">
      <c r="B22" s="14" t="s">
        <v>79</v>
      </c>
      <c r="C22" s="59">
        <v>0.30240549828178692</v>
      </c>
      <c r="D22" s="59">
        <v>0.60481099656357384</v>
      </c>
      <c r="E22" s="59">
        <v>9.2783505154639179E-2</v>
      </c>
      <c r="F22" s="60">
        <v>291</v>
      </c>
      <c r="N22" s="58"/>
    </row>
    <row r="23" spans="2:14" x14ac:dyDescent="0.25">
      <c r="B23" s="14" t="s">
        <v>80</v>
      </c>
      <c r="C23" s="59">
        <v>0.14915254237288136</v>
      </c>
      <c r="D23" s="59">
        <v>0.72542372881355932</v>
      </c>
      <c r="E23" s="59">
        <v>0.12542372881355932</v>
      </c>
      <c r="F23" s="60">
        <v>295</v>
      </c>
      <c r="N23" s="58"/>
    </row>
    <row r="24" spans="2:14" x14ac:dyDescent="0.25">
      <c r="B24" s="14" t="s">
        <v>81</v>
      </c>
      <c r="C24" s="59">
        <v>5.2884615384615384E-2</v>
      </c>
      <c r="D24" s="59">
        <v>0.78846153846153844</v>
      </c>
      <c r="E24" s="59">
        <v>0.15865384615384615</v>
      </c>
      <c r="F24" s="60">
        <v>208</v>
      </c>
      <c r="N24" s="58"/>
    </row>
    <row r="25" spans="2:14" x14ac:dyDescent="0.25">
      <c r="N25" s="58"/>
    </row>
    <row r="26" spans="2:14" x14ac:dyDescent="0.25">
      <c r="B26" s="27" t="s">
        <v>75</v>
      </c>
      <c r="C26" s="36"/>
      <c r="D26" s="36"/>
      <c r="E26" s="36"/>
      <c r="F26" s="34"/>
    </row>
    <row r="27" spans="2:14" x14ac:dyDescent="0.25">
      <c r="B27" s="14" t="s">
        <v>60</v>
      </c>
      <c r="C27" s="59">
        <v>0.23383768913342504</v>
      </c>
      <c r="D27" s="59">
        <v>0.66162310866574969</v>
      </c>
      <c r="E27" s="59">
        <v>0.10453920220082531</v>
      </c>
      <c r="F27" s="60">
        <v>727</v>
      </c>
    </row>
    <row r="28" spans="2:14" x14ac:dyDescent="0.25">
      <c r="B28" s="14" t="s">
        <v>62</v>
      </c>
      <c r="C28" s="59">
        <v>0.15909090909090909</v>
      </c>
      <c r="D28" s="59">
        <v>0.69318181818181823</v>
      </c>
      <c r="E28" s="59">
        <v>0.14772727272727273</v>
      </c>
      <c r="F28" s="60">
        <v>176</v>
      </c>
    </row>
    <row r="29" spans="2:14" x14ac:dyDescent="0.25">
      <c r="B29" s="14" t="s">
        <v>61</v>
      </c>
      <c r="C29" s="59">
        <v>0.45</v>
      </c>
      <c r="D29" s="59">
        <v>0.5</v>
      </c>
      <c r="E29" s="59">
        <v>0.05</v>
      </c>
      <c r="F29" s="60">
        <v>40</v>
      </c>
    </row>
    <row r="33" spans="2:17" ht="15" customHeight="1" x14ac:dyDescent="0.25">
      <c r="B33" s="14"/>
      <c r="C33" s="12"/>
      <c r="D33" s="12"/>
      <c r="E33" s="12"/>
      <c r="F33" s="13"/>
      <c r="G33" s="1"/>
      <c r="H33" s="1"/>
      <c r="I33" s="1"/>
      <c r="J33" s="1"/>
      <c r="K33" s="6"/>
      <c r="L33" s="1"/>
      <c r="M33" s="1"/>
      <c r="N33" s="1"/>
      <c r="O33" s="1"/>
      <c r="P33" s="1"/>
    </row>
    <row r="34" spans="2:17" x14ac:dyDescent="0.25">
      <c r="B34" s="14"/>
      <c r="C34" s="12"/>
      <c r="D34" s="12"/>
      <c r="E34" s="12"/>
      <c r="F34" s="13"/>
      <c r="G34" s="1"/>
      <c r="H34" s="1"/>
      <c r="I34" s="1"/>
      <c r="J34" s="1"/>
      <c r="K34" s="6"/>
      <c r="L34" s="1"/>
      <c r="M34" s="1"/>
      <c r="N34" s="1"/>
      <c r="O34" s="1"/>
      <c r="P34" s="1"/>
    </row>
    <row r="35" spans="2:17" x14ac:dyDescent="0.25">
      <c r="B35" s="14"/>
      <c r="C35" s="12"/>
      <c r="D35" s="12"/>
      <c r="E35" s="12"/>
      <c r="F35" s="13"/>
      <c r="G35" s="1"/>
      <c r="H35" s="1"/>
      <c r="I35" s="1"/>
      <c r="J35" s="1"/>
      <c r="K35" s="6"/>
      <c r="L35" s="1"/>
      <c r="M35" s="1"/>
      <c r="N35" s="1"/>
      <c r="O35" s="1"/>
      <c r="P35" s="1"/>
    </row>
    <row r="36" spans="2:17" ht="15.75" x14ac:dyDescent="0.25">
      <c r="B36" s="14"/>
      <c r="D36" s="12"/>
      <c r="E36" s="18"/>
      <c r="F36" s="13"/>
      <c r="G36" s="1"/>
      <c r="H36" s="1"/>
      <c r="I36" s="1"/>
      <c r="J36" s="1"/>
      <c r="K36" s="6"/>
      <c r="L36" s="1"/>
      <c r="M36" s="1"/>
      <c r="N36" s="1"/>
      <c r="O36" s="1"/>
      <c r="P36" s="1"/>
    </row>
    <row r="37" spans="2:17" ht="45" customHeight="1" x14ac:dyDescent="0.25">
      <c r="B37" s="1"/>
      <c r="C37" s="61" t="s">
        <v>76</v>
      </c>
      <c r="D37" s="61" t="s">
        <v>77</v>
      </c>
      <c r="E37" s="12"/>
      <c r="F37" s="13"/>
      <c r="G37" s="1"/>
      <c r="H37" s="1"/>
      <c r="I37" s="1"/>
      <c r="J37" s="1"/>
      <c r="K37" s="6"/>
      <c r="L37" s="1"/>
      <c r="M37" s="1"/>
      <c r="N37" s="1"/>
      <c r="O37" s="1"/>
      <c r="P37" s="1"/>
      <c r="Q37" s="62"/>
    </row>
    <row r="38" spans="2:17" x14ac:dyDescent="0.25">
      <c r="B38" s="31" t="s">
        <v>63</v>
      </c>
      <c r="C38" s="12">
        <v>0.2261780104712042</v>
      </c>
      <c r="D38" s="12">
        <f>'P6_Situac econ Nav (Prosp)'!C13</f>
        <v>0.35078534031413611</v>
      </c>
      <c r="E38" s="12"/>
      <c r="F38" s="13"/>
      <c r="G38" s="1"/>
      <c r="H38" s="1"/>
      <c r="I38" s="1"/>
      <c r="J38" s="1"/>
      <c r="K38" s="6"/>
      <c r="L38" s="1"/>
      <c r="M38" s="1"/>
      <c r="N38" s="1"/>
      <c r="O38" s="1"/>
      <c r="P38" s="1"/>
      <c r="Q38" s="62"/>
    </row>
    <row r="39" spans="2:17" x14ac:dyDescent="0.25">
      <c r="B39" s="31" t="s">
        <v>41</v>
      </c>
      <c r="C39" s="12">
        <v>0.65235602094240841</v>
      </c>
      <c r="D39" s="12">
        <f>'P6_Situac econ Nav (Prosp)'!C14</f>
        <v>0.46387434554973822</v>
      </c>
      <c r="E39" s="12"/>
      <c r="F39" s="13"/>
      <c r="G39" s="1"/>
      <c r="H39" s="1"/>
      <c r="I39" s="1"/>
      <c r="J39" s="1"/>
      <c r="K39" s="6"/>
      <c r="L39" s="1"/>
      <c r="M39" s="1"/>
      <c r="N39" s="1"/>
      <c r="O39" s="1"/>
      <c r="P39" s="1"/>
      <c r="Q39" s="62"/>
    </row>
    <row r="40" spans="2:17" x14ac:dyDescent="0.25">
      <c r="B40" s="31" t="s">
        <v>64</v>
      </c>
      <c r="C40" s="12">
        <v>0.10890052356020942</v>
      </c>
      <c r="D40" s="12">
        <f>'P6_Situac econ Nav (Prosp)'!C15</f>
        <v>0.12774869109947645</v>
      </c>
      <c r="E40" s="12"/>
      <c r="F40" s="13"/>
      <c r="G40" s="1"/>
      <c r="H40" s="1"/>
      <c r="I40" s="1"/>
      <c r="J40" s="1"/>
      <c r="K40" s="6"/>
      <c r="L40" s="1"/>
      <c r="M40" s="1"/>
      <c r="N40" s="1"/>
      <c r="O40" s="1"/>
      <c r="P40" s="1"/>
      <c r="Q40" s="62"/>
    </row>
    <row r="41" spans="2:17" x14ac:dyDescent="0.25">
      <c r="B41" s="31" t="s">
        <v>5</v>
      </c>
      <c r="C41" s="12">
        <v>1.2565445026178011E-2</v>
      </c>
      <c r="D41" s="12">
        <f>'P6_Situac econ Nav (Prosp)'!C16</f>
        <v>5.549738219895288E-2</v>
      </c>
      <c r="E41" s="12"/>
      <c r="F41" s="13"/>
      <c r="G41" s="1"/>
      <c r="H41" s="1"/>
      <c r="I41" s="1"/>
      <c r="J41" s="1"/>
      <c r="K41" s="6"/>
      <c r="L41" s="1"/>
      <c r="M41" s="1"/>
      <c r="N41" s="1"/>
      <c r="O41" s="1"/>
      <c r="P41" s="1"/>
      <c r="Q41" s="62"/>
    </row>
    <row r="42" spans="2:17" x14ac:dyDescent="0.25">
      <c r="B42" s="14" t="s">
        <v>46</v>
      </c>
      <c r="C42" s="12">
        <v>0</v>
      </c>
      <c r="D42" s="12">
        <f>'P6_Situac econ Nav (Prosp)'!C17</f>
        <v>2.0942408376963353E-3</v>
      </c>
      <c r="E42" s="12"/>
      <c r="F42" s="13"/>
      <c r="G42" s="1"/>
      <c r="H42" s="1"/>
      <c r="I42" s="1"/>
      <c r="J42" s="1"/>
      <c r="K42" s="6"/>
      <c r="L42" s="1"/>
      <c r="M42" s="1"/>
      <c r="N42" s="1"/>
      <c r="O42" s="1"/>
      <c r="P42" s="1"/>
      <c r="Q42" s="62"/>
    </row>
    <row r="43" spans="2:17" x14ac:dyDescent="0.25">
      <c r="B43" s="24"/>
      <c r="C43" s="12"/>
      <c r="D43" s="12"/>
      <c r="E43" s="12"/>
      <c r="F43" s="13"/>
      <c r="G43" s="1"/>
      <c r="H43" s="1"/>
      <c r="I43" s="1"/>
      <c r="J43" s="1"/>
      <c r="K43" s="6"/>
      <c r="L43" s="1"/>
      <c r="M43" s="1"/>
      <c r="N43" s="1"/>
      <c r="O43" s="1"/>
      <c r="P43" s="1"/>
      <c r="Q43" s="62"/>
    </row>
    <row r="44" spans="2:17" x14ac:dyDescent="0.25">
      <c r="B44" s="24"/>
      <c r="C44" s="12"/>
      <c r="D44" s="12"/>
      <c r="E44" s="12"/>
      <c r="F44" s="13"/>
      <c r="G44" s="1"/>
      <c r="H44" s="1"/>
      <c r="I44" s="1"/>
      <c r="J44" s="1"/>
      <c r="K44" s="6"/>
      <c r="L44" s="1"/>
      <c r="M44" s="1"/>
      <c r="N44" s="1"/>
      <c r="O44" s="1"/>
      <c r="P44" s="1"/>
      <c r="Q44" s="62"/>
    </row>
    <row r="45" spans="2:17" x14ac:dyDescent="0.25">
      <c r="B45" s="14"/>
      <c r="C45" s="12"/>
      <c r="D45" s="12"/>
      <c r="E45" s="12"/>
      <c r="F45" s="13"/>
      <c r="G45" s="1"/>
      <c r="H45" s="1"/>
      <c r="I45" s="1"/>
      <c r="J45" s="1"/>
      <c r="K45" s="6"/>
      <c r="L45" s="1"/>
      <c r="M45" s="1"/>
      <c r="N45" s="1"/>
      <c r="O45" s="1"/>
      <c r="P45" s="1"/>
    </row>
    <row r="46" spans="2:17" x14ac:dyDescent="0.25">
      <c r="B46" s="14"/>
      <c r="C46" s="12"/>
      <c r="D46" s="12"/>
      <c r="E46" s="12"/>
      <c r="F46" s="13"/>
      <c r="G46" s="1"/>
      <c r="H46" s="1"/>
      <c r="I46" s="1"/>
      <c r="J46" s="1"/>
      <c r="K46" s="6"/>
      <c r="L46" s="1"/>
      <c r="M46" s="1"/>
      <c r="N46" s="1"/>
      <c r="O46" s="1"/>
      <c r="P46" s="1"/>
    </row>
    <row r="47" spans="2:17" x14ac:dyDescent="0.25">
      <c r="B47" s="14"/>
      <c r="C47" s="12"/>
      <c r="D47" s="12"/>
      <c r="E47" s="12"/>
      <c r="F47" s="13"/>
      <c r="G47" s="1"/>
      <c r="H47" s="1"/>
      <c r="I47" s="1"/>
      <c r="J47" s="1"/>
      <c r="K47" s="6"/>
      <c r="L47" s="1"/>
      <c r="M47" s="1"/>
      <c r="N47" s="1"/>
      <c r="O47" s="1"/>
      <c r="P47" s="1"/>
    </row>
    <row r="48" spans="2:17" x14ac:dyDescent="0.25">
      <c r="B48" s="14"/>
      <c r="C48" s="12"/>
      <c r="D48" s="12"/>
      <c r="E48" s="12"/>
      <c r="F48" s="13"/>
      <c r="G48" s="1"/>
      <c r="H48" s="1"/>
      <c r="I48" s="1"/>
      <c r="J48" s="1"/>
      <c r="K48" s="6"/>
      <c r="L48" s="1"/>
      <c r="M48" s="1"/>
      <c r="N48" s="1"/>
      <c r="O48" s="1"/>
      <c r="P48" s="1"/>
    </row>
    <row r="50" spans="1:1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6"/>
      <c r="L50" s="1"/>
      <c r="M50" s="1"/>
      <c r="N50" s="1"/>
      <c r="O50" s="1"/>
      <c r="P50" s="1"/>
    </row>
    <row r="51" spans="1:18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R51" s="62"/>
    </row>
    <row r="52" spans="1:1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R52" s="62"/>
    </row>
    <row r="53" spans="1:18" ht="15.75" x14ac:dyDescent="0.25">
      <c r="A53" s="1"/>
      <c r="B53" s="1"/>
      <c r="C53" s="78" t="s">
        <v>82</v>
      </c>
      <c r="D53" s="78"/>
      <c r="E53" s="78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R53" s="62"/>
    </row>
    <row r="54" spans="1:18" ht="15.75" x14ac:dyDescent="0.25">
      <c r="A54" s="1"/>
      <c r="B54" s="1"/>
      <c r="C54" s="55">
        <v>2018</v>
      </c>
      <c r="D54" s="55">
        <v>2017</v>
      </c>
      <c r="E54" s="55">
        <v>2016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R54" s="62"/>
    </row>
    <row r="55" spans="1:18" x14ac:dyDescent="0.25">
      <c r="A55" s="1"/>
      <c r="B55" s="31" t="s">
        <v>63</v>
      </c>
      <c r="C55" s="12">
        <f>C38</f>
        <v>0.2261780104712042</v>
      </c>
      <c r="D55" s="12">
        <v>0.22652609986434644</v>
      </c>
      <c r="E55" s="12">
        <v>0.22386629700480568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R55" s="62"/>
    </row>
    <row r="56" spans="1:18" x14ac:dyDescent="0.25">
      <c r="A56" s="1"/>
      <c r="B56" s="31" t="s">
        <v>41</v>
      </c>
      <c r="C56" s="12">
        <f t="shared" ref="C56:C59" si="0">C39</f>
        <v>0.65235602094240841</v>
      </c>
      <c r="D56" s="12">
        <v>0.63470237802645546</v>
      </c>
      <c r="E56" s="12">
        <v>0.63430632101006146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R56" s="62"/>
    </row>
    <row r="57" spans="1:18" x14ac:dyDescent="0.25">
      <c r="A57" s="1"/>
      <c r="B57" s="31" t="s">
        <v>64</v>
      </c>
      <c r="C57" s="12">
        <f t="shared" si="0"/>
        <v>0.10890052356020942</v>
      </c>
      <c r="D57" s="12">
        <v>7.6369515433820853E-2</v>
      </c>
      <c r="E57" s="12">
        <v>9.3596093581728254E-2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R57" s="62"/>
    </row>
    <row r="58" spans="1:18" x14ac:dyDescent="0.25">
      <c r="A58" s="1"/>
      <c r="B58" s="31" t="s">
        <v>5</v>
      </c>
      <c r="C58" s="12">
        <f t="shared" si="0"/>
        <v>1.2565445026178011E-2</v>
      </c>
      <c r="D58" s="12">
        <v>5.9170703629270828E-2</v>
      </c>
      <c r="E58" s="12">
        <v>4.5192746426207922E-2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R58" s="62"/>
    </row>
    <row r="59" spans="1:18" x14ac:dyDescent="0.25">
      <c r="A59" s="1"/>
      <c r="B59" s="14" t="s">
        <v>46</v>
      </c>
      <c r="C59" s="12">
        <f t="shared" si="0"/>
        <v>0</v>
      </c>
      <c r="D59" s="12">
        <v>3.231303046106397E-3</v>
      </c>
      <c r="E59" s="12">
        <v>3.0385419771966492E-3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8" x14ac:dyDescent="0.25">
      <c r="A60" s="1"/>
      <c r="B60" s="14"/>
      <c r="C60" s="12"/>
      <c r="D60" s="12"/>
      <c r="E60" s="1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8" x14ac:dyDescent="0.25">
      <c r="A61" s="1"/>
      <c r="B61" s="1"/>
      <c r="C61" s="1"/>
      <c r="D61" s="21"/>
      <c r="E61" s="2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</sheetData>
  <mergeCells count="2">
    <mergeCell ref="C1:F1"/>
    <mergeCell ref="C53:E5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F02C7-72FE-4FEF-B8D1-8411824584E4}">
  <dimension ref="B1:R35"/>
  <sheetViews>
    <sheetView workbookViewId="0">
      <selection activeCell="D20" sqref="D20"/>
    </sheetView>
  </sheetViews>
  <sheetFormatPr baseColWidth="10" defaultRowHeight="15" x14ac:dyDescent="0.25"/>
  <cols>
    <col min="2" max="2" width="34.7109375" customWidth="1"/>
    <col min="3" max="6" width="22.7109375" customWidth="1"/>
  </cols>
  <sheetData>
    <row r="1" spans="2:18" ht="27.75" x14ac:dyDescent="0.4">
      <c r="B1" s="1"/>
      <c r="C1" s="79">
        <v>2018</v>
      </c>
      <c r="D1" s="79"/>
      <c r="E1" s="79"/>
      <c r="F1" s="79"/>
    </row>
    <row r="2" spans="2:18" x14ac:dyDescent="0.25">
      <c r="B2" s="1"/>
      <c r="C2" s="1"/>
      <c r="D2" s="1"/>
      <c r="E2" s="1"/>
      <c r="F2" s="1"/>
    </row>
    <row r="3" spans="2:18" ht="16.5" customHeight="1" x14ac:dyDescent="0.25">
      <c r="B3" s="2"/>
      <c r="C3" s="66" t="s">
        <v>63</v>
      </c>
      <c r="D3" s="66" t="s">
        <v>41</v>
      </c>
      <c r="E3" s="66" t="s">
        <v>64</v>
      </c>
      <c r="F3" s="15" t="s">
        <v>17</v>
      </c>
      <c r="I3" s="58"/>
    </row>
    <row r="4" spans="2:18" ht="15.75" customHeight="1" x14ac:dyDescent="0.25">
      <c r="B4" s="5" t="s">
        <v>37</v>
      </c>
      <c r="C4" s="33">
        <v>0.23400000000000001</v>
      </c>
      <c r="D4" s="33">
        <v>0.59199999999999997</v>
      </c>
      <c r="E4" s="33">
        <v>0.17499999999999999</v>
      </c>
      <c r="F4" s="34">
        <v>899</v>
      </c>
      <c r="O4" s="73"/>
    </row>
    <row r="5" spans="2:18" ht="15.75" customHeight="1" x14ac:dyDescent="0.25">
      <c r="O5" s="73"/>
    </row>
    <row r="6" spans="2:18" ht="15.75" customHeight="1" x14ac:dyDescent="0.25">
      <c r="B6" s="26" t="s">
        <v>93</v>
      </c>
      <c r="C6" s="8"/>
      <c r="D6" s="35"/>
      <c r="E6" s="35"/>
      <c r="F6" s="35"/>
      <c r="O6" s="73"/>
    </row>
    <row r="7" spans="2:18" x14ac:dyDescent="0.25">
      <c r="B7" s="16" t="s">
        <v>28</v>
      </c>
      <c r="C7" s="74">
        <v>0.24242424242424243</v>
      </c>
      <c r="D7" s="74">
        <v>0.65656565656565657</v>
      </c>
      <c r="E7" s="74">
        <v>0.10101010101010101</v>
      </c>
      <c r="F7" s="75">
        <v>99</v>
      </c>
      <c r="O7" s="73"/>
    </row>
    <row r="8" spans="2:18" ht="15.75" customHeight="1" x14ac:dyDescent="0.25">
      <c r="B8" s="16" t="s">
        <v>25</v>
      </c>
      <c r="C8" s="74">
        <v>0.27433628318584069</v>
      </c>
      <c r="D8" s="74">
        <v>0.51327433628318586</v>
      </c>
      <c r="E8" s="74">
        <v>0.21238938053097345</v>
      </c>
      <c r="F8" s="75">
        <v>226</v>
      </c>
      <c r="O8" s="73"/>
    </row>
    <row r="9" spans="2:18" ht="15" customHeight="1" x14ac:dyDescent="0.25">
      <c r="B9" s="16" t="s">
        <v>26</v>
      </c>
      <c r="C9" s="74">
        <v>0.19917012448132781</v>
      </c>
      <c r="D9" s="74">
        <v>0.66804979253112018</v>
      </c>
      <c r="E9" s="74">
        <v>0.13278008298755187</v>
      </c>
      <c r="F9" s="75">
        <v>241</v>
      </c>
      <c r="O9" s="73"/>
    </row>
    <row r="10" spans="2:18" x14ac:dyDescent="0.25">
      <c r="B10" s="16" t="s">
        <v>29</v>
      </c>
      <c r="C10" s="74">
        <v>0.27826086956521739</v>
      </c>
      <c r="D10" s="74">
        <v>0.5304347826086957</v>
      </c>
      <c r="E10" s="74">
        <v>0.19130434782608696</v>
      </c>
      <c r="F10" s="75">
        <v>115</v>
      </c>
      <c r="O10" s="73"/>
      <c r="P10" s="73"/>
    </row>
    <row r="11" spans="2:18" ht="15" customHeight="1" x14ac:dyDescent="0.25">
      <c r="B11" s="16" t="s">
        <v>27</v>
      </c>
      <c r="C11" s="74">
        <v>0.20183486238532111</v>
      </c>
      <c r="D11" s="74">
        <v>0.59174311926605505</v>
      </c>
      <c r="E11" s="74">
        <v>0.20642201834862386</v>
      </c>
      <c r="F11" s="75">
        <v>218</v>
      </c>
      <c r="O11" s="73"/>
      <c r="P11" s="73"/>
    </row>
    <row r="12" spans="2:18" ht="15.75" customHeight="1" x14ac:dyDescent="0.25">
      <c r="B12" s="25"/>
      <c r="C12" s="37"/>
      <c r="D12" s="37"/>
      <c r="E12" s="37"/>
      <c r="F12" s="35"/>
      <c r="R12" s="73"/>
    </row>
    <row r="13" spans="2:18" x14ac:dyDescent="0.25">
      <c r="B13" s="27" t="s">
        <v>94</v>
      </c>
      <c r="C13" s="36"/>
      <c r="D13" s="36"/>
      <c r="E13" s="36"/>
      <c r="F13" s="34"/>
      <c r="R13" s="73"/>
    </row>
    <row r="14" spans="2:18" x14ac:dyDescent="0.25">
      <c r="B14" s="14" t="s">
        <v>60</v>
      </c>
      <c r="C14" s="74">
        <v>0.23487031700288186</v>
      </c>
      <c r="D14" s="74">
        <v>0.58789625360230546</v>
      </c>
      <c r="E14" s="74">
        <v>0.17723342939481268</v>
      </c>
      <c r="F14" s="75">
        <v>694</v>
      </c>
      <c r="R14" s="73"/>
    </row>
    <row r="15" spans="2:18" ht="15" customHeight="1" x14ac:dyDescent="0.25">
      <c r="B15" s="14" t="s">
        <v>62</v>
      </c>
      <c r="C15" s="74">
        <v>0.18452380952380953</v>
      </c>
      <c r="D15" s="74">
        <v>0.63690476190476186</v>
      </c>
      <c r="E15" s="74">
        <v>0.17857142857142858</v>
      </c>
      <c r="F15" s="75">
        <v>168</v>
      </c>
      <c r="R15" s="73"/>
    </row>
    <row r="16" spans="2:18" x14ac:dyDescent="0.25">
      <c r="B16" s="14" t="s">
        <v>61</v>
      </c>
      <c r="C16" s="74">
        <v>0.4324324324324324</v>
      </c>
      <c r="D16" s="74">
        <v>0.45945945945945948</v>
      </c>
      <c r="E16" s="74">
        <v>0.1081081081081081</v>
      </c>
      <c r="F16" s="75">
        <v>37</v>
      </c>
      <c r="R16" s="73"/>
    </row>
    <row r="17" spans="2:18" x14ac:dyDescent="0.25">
      <c r="B17" s="17"/>
      <c r="C17" s="59"/>
      <c r="D17" s="59"/>
      <c r="E17" s="59"/>
      <c r="F17" s="60"/>
      <c r="R17" s="73"/>
    </row>
    <row r="20" spans="2:18" ht="15" customHeight="1" x14ac:dyDescent="0.25">
      <c r="B20" s="14"/>
      <c r="C20" s="12"/>
      <c r="D20" s="12"/>
      <c r="E20" s="12"/>
      <c r="F20" s="13"/>
      <c r="G20" s="1"/>
      <c r="H20" s="1"/>
      <c r="I20" s="1"/>
      <c r="J20" s="1"/>
      <c r="K20" s="6"/>
      <c r="L20" s="1"/>
      <c r="M20" s="1"/>
      <c r="N20" s="1"/>
      <c r="O20" s="1"/>
      <c r="P20" s="1"/>
    </row>
    <row r="21" spans="2:18" x14ac:dyDescent="0.25">
      <c r="B21" s="14"/>
      <c r="C21" s="12"/>
      <c r="D21" s="12"/>
      <c r="E21" s="12"/>
      <c r="F21" s="13"/>
      <c r="G21" s="1"/>
      <c r="H21" s="1"/>
      <c r="I21" s="1"/>
      <c r="J21" s="1"/>
      <c r="K21" s="6"/>
      <c r="L21" s="1"/>
      <c r="M21" s="1"/>
      <c r="N21" s="1"/>
      <c r="O21" s="1"/>
      <c r="P21" s="1"/>
    </row>
    <row r="22" spans="2:18" x14ac:dyDescent="0.25">
      <c r="B22" s="14"/>
      <c r="C22" s="12"/>
      <c r="D22" s="12"/>
      <c r="E22" s="12"/>
      <c r="F22" s="13"/>
      <c r="G22" s="1"/>
      <c r="H22" s="1"/>
      <c r="I22" s="1"/>
      <c r="J22" s="1"/>
      <c r="K22" s="6"/>
      <c r="L22" s="1"/>
      <c r="M22" s="1"/>
      <c r="N22" s="1"/>
      <c r="O22" s="1"/>
      <c r="P22" s="1"/>
    </row>
    <row r="23" spans="2:18" ht="15.75" x14ac:dyDescent="0.25">
      <c r="B23" s="14"/>
      <c r="D23" s="12"/>
      <c r="E23" s="18"/>
      <c r="F23" s="13"/>
      <c r="G23" s="1"/>
      <c r="H23" s="1"/>
      <c r="I23" s="1"/>
      <c r="J23" s="1"/>
      <c r="K23" s="6"/>
      <c r="L23" s="1"/>
      <c r="M23" s="1"/>
      <c r="N23" s="1"/>
      <c r="O23" s="1"/>
      <c r="P23" s="1"/>
    </row>
    <row r="24" spans="2:18" ht="45" customHeight="1" x14ac:dyDescent="0.25">
      <c r="B24" s="1"/>
      <c r="C24" s="61" t="s">
        <v>92</v>
      </c>
      <c r="D24" s="61" t="s">
        <v>95</v>
      </c>
      <c r="E24" s="12"/>
      <c r="F24" s="13"/>
      <c r="G24" s="1"/>
      <c r="H24" s="1"/>
      <c r="I24" s="1"/>
      <c r="J24" s="1"/>
      <c r="K24" s="6"/>
      <c r="L24" s="1"/>
      <c r="M24" s="1"/>
      <c r="N24" s="1"/>
      <c r="O24" s="1"/>
      <c r="P24" s="1"/>
      <c r="Q24" s="62"/>
    </row>
    <row r="25" spans="2:18" x14ac:dyDescent="0.25">
      <c r="B25" s="31" t="s">
        <v>63</v>
      </c>
      <c r="C25" s="12">
        <v>0.21989528795811519</v>
      </c>
      <c r="D25" s="12">
        <f>'P5_Situac polít Nav (Rec)'!C35</f>
        <v>0.1130890052356021</v>
      </c>
      <c r="E25" s="12"/>
      <c r="F25" s="13"/>
      <c r="G25" s="1"/>
      <c r="H25" s="1"/>
      <c r="I25" s="1"/>
      <c r="J25" s="1"/>
      <c r="K25" s="6"/>
      <c r="L25" s="1"/>
      <c r="M25" s="1"/>
      <c r="N25" s="1"/>
      <c r="O25" s="1"/>
      <c r="P25" s="1"/>
      <c r="Q25" s="62"/>
    </row>
    <row r="26" spans="2:18" x14ac:dyDescent="0.25">
      <c r="B26" s="31" t="s">
        <v>41</v>
      </c>
      <c r="C26" s="12">
        <v>0.5570680628272251</v>
      </c>
      <c r="D26" s="12">
        <f>'P5_Situac polít Nav (Rec)'!C36</f>
        <v>0.60104712041884811</v>
      </c>
      <c r="E26" s="12"/>
      <c r="F26" s="13"/>
      <c r="G26" s="1"/>
      <c r="H26" s="1"/>
      <c r="I26" s="1"/>
      <c r="J26" s="1"/>
      <c r="K26" s="6"/>
      <c r="L26" s="1"/>
      <c r="M26" s="1"/>
      <c r="N26" s="1"/>
      <c r="O26" s="1"/>
      <c r="P26" s="1"/>
      <c r="Q26" s="62"/>
    </row>
    <row r="27" spans="2:18" x14ac:dyDescent="0.25">
      <c r="B27" s="31" t="s">
        <v>64</v>
      </c>
      <c r="C27" s="12">
        <v>0.1643979057591623</v>
      </c>
      <c r="D27" s="12">
        <f>'P5_Situac polít Nav (Rec)'!C37</f>
        <v>0.26701570680628273</v>
      </c>
      <c r="E27" s="12"/>
      <c r="F27" s="13"/>
      <c r="G27" s="1"/>
      <c r="H27" s="1"/>
      <c r="I27" s="1"/>
      <c r="J27" s="1"/>
      <c r="K27" s="6"/>
      <c r="L27" s="1"/>
      <c r="M27" s="1"/>
      <c r="N27" s="1"/>
      <c r="O27" s="1"/>
      <c r="P27" s="1"/>
      <c r="Q27" s="62"/>
    </row>
    <row r="28" spans="2:18" x14ac:dyDescent="0.25">
      <c r="B28" s="31" t="s">
        <v>5</v>
      </c>
      <c r="C28" s="12">
        <v>5.549738219895288E-2</v>
      </c>
      <c r="D28" s="12">
        <f>'P5_Situac polít Nav (Rec)'!C38</f>
        <v>1.6753926701570682E-2</v>
      </c>
      <c r="E28" s="12"/>
      <c r="F28" s="13"/>
      <c r="G28" s="1"/>
      <c r="H28" s="1"/>
      <c r="I28" s="1"/>
      <c r="J28" s="1"/>
      <c r="K28" s="6"/>
      <c r="L28" s="1"/>
      <c r="M28" s="1"/>
      <c r="N28" s="1"/>
      <c r="O28" s="1"/>
      <c r="P28" s="1"/>
      <c r="Q28" s="62"/>
    </row>
    <row r="29" spans="2:18" x14ac:dyDescent="0.25">
      <c r="B29" s="14" t="s">
        <v>46</v>
      </c>
      <c r="C29" s="12">
        <v>3.1413612565445027E-3</v>
      </c>
      <c r="D29" s="12">
        <f>'P5_Situac polít Nav (Rec)'!C39</f>
        <v>2.0942408376963353E-3</v>
      </c>
      <c r="E29" s="12"/>
      <c r="F29" s="13"/>
      <c r="G29" s="1"/>
      <c r="H29" s="1"/>
      <c r="I29" s="1"/>
      <c r="J29" s="1"/>
      <c r="K29" s="6"/>
      <c r="L29" s="1"/>
      <c r="M29" s="1"/>
      <c r="N29" s="1"/>
      <c r="O29" s="1"/>
      <c r="P29" s="1"/>
      <c r="Q29" s="62"/>
    </row>
    <row r="30" spans="2:18" x14ac:dyDescent="0.25">
      <c r="B30" s="24"/>
      <c r="C30" s="12"/>
      <c r="D30" s="12"/>
      <c r="E30" s="12"/>
      <c r="F30" s="13"/>
      <c r="G30" s="1"/>
      <c r="H30" s="1"/>
      <c r="I30" s="1"/>
      <c r="J30" s="1"/>
      <c r="K30" s="6"/>
      <c r="L30" s="1"/>
      <c r="M30" s="1"/>
      <c r="N30" s="1"/>
      <c r="O30" s="1"/>
      <c r="P30" s="1"/>
      <c r="Q30" s="62"/>
    </row>
    <row r="31" spans="2:18" x14ac:dyDescent="0.25">
      <c r="B31" s="24"/>
      <c r="C31" s="12"/>
      <c r="D31" s="12"/>
      <c r="E31" s="12"/>
      <c r="F31" s="13"/>
      <c r="G31" s="1"/>
      <c r="H31" s="1"/>
      <c r="I31" s="1"/>
      <c r="J31" s="1"/>
      <c r="K31" s="6"/>
      <c r="L31" s="1"/>
      <c r="M31" s="1"/>
      <c r="N31" s="1"/>
      <c r="O31" s="1"/>
      <c r="P31" s="1"/>
      <c r="Q31" s="62"/>
    </row>
    <row r="32" spans="2:18" x14ac:dyDescent="0.25">
      <c r="B32" s="14"/>
      <c r="C32" s="12"/>
      <c r="D32" s="12"/>
      <c r="E32" s="12"/>
      <c r="F32" s="13"/>
      <c r="G32" s="1"/>
      <c r="H32" s="1"/>
      <c r="I32" s="1"/>
      <c r="J32" s="1"/>
      <c r="K32" s="6"/>
      <c r="L32" s="1"/>
      <c r="M32" s="1"/>
      <c r="N32" s="1"/>
      <c r="O32" s="1"/>
      <c r="P32" s="1"/>
    </row>
    <row r="33" spans="2:16" x14ac:dyDescent="0.25">
      <c r="B33" s="14"/>
      <c r="C33" s="12"/>
      <c r="D33" s="12"/>
      <c r="E33" s="12"/>
      <c r="F33" s="13"/>
      <c r="G33" s="1"/>
      <c r="H33" s="1"/>
      <c r="I33" s="1"/>
      <c r="J33" s="1"/>
      <c r="K33" s="6"/>
      <c r="L33" s="1"/>
      <c r="M33" s="1"/>
      <c r="N33" s="1"/>
      <c r="O33" s="1"/>
      <c r="P33" s="1"/>
    </row>
    <row r="34" spans="2:16" x14ac:dyDescent="0.25">
      <c r="B34" s="14"/>
      <c r="C34" s="12"/>
      <c r="D34" s="12"/>
      <c r="E34" s="12"/>
      <c r="F34" s="13"/>
      <c r="G34" s="1"/>
      <c r="H34" s="1"/>
      <c r="I34" s="1"/>
      <c r="J34" s="1"/>
      <c r="K34" s="6"/>
      <c r="L34" s="1"/>
      <c r="M34" s="1"/>
      <c r="N34" s="1"/>
      <c r="O34" s="1"/>
      <c r="P34" s="1"/>
    </row>
    <row r="35" spans="2:16" x14ac:dyDescent="0.25">
      <c r="B35" s="14"/>
      <c r="C35" s="12"/>
      <c r="D35" s="12"/>
      <c r="E35" s="12"/>
      <c r="F35" s="13"/>
      <c r="G35" s="1"/>
      <c r="H35" s="1"/>
      <c r="I35" s="1"/>
      <c r="J35" s="1"/>
      <c r="K35" s="6"/>
      <c r="L35" s="1"/>
      <c r="M35" s="1"/>
      <c r="N35" s="1"/>
      <c r="O35" s="1"/>
      <c r="P35" s="1"/>
    </row>
  </sheetData>
  <mergeCells count="1">
    <mergeCell ref="C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P1_Situac econ Nav</vt:lpstr>
      <vt:lpstr>P2_Situac econ personal</vt:lpstr>
      <vt:lpstr>P3_Situac polít Nav</vt:lpstr>
      <vt:lpstr>P4_Situac econ Nav (Rec)</vt:lpstr>
      <vt:lpstr>P5_Situac polít Nav (Rec)</vt:lpstr>
      <vt:lpstr>P6_Situac econ Nav (Prosp)</vt:lpstr>
      <vt:lpstr>P7_Situac econ personal (Prosp)</vt:lpstr>
      <vt:lpstr>P8_Situac polít Nav (Prosp)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2018-11-05T13:33:05Z</dcterms:created>
  <dcterms:modified xsi:type="dcterms:W3CDTF">2018-12-14T00:41:21Z</dcterms:modified>
</cp:coreProperties>
</file>