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Navarrómetro 2018\CD\Preguntas analizadas_Excel\"/>
    </mc:Choice>
  </mc:AlternateContent>
  <xr:revisionPtr revIDLastSave="0" documentId="10_ncr:100000_{864DE116-5C94-4E12-B819-A71409992C62}" xr6:coauthVersionLast="31" xr6:coauthVersionMax="31" xr10:uidLastSave="{00000000-0000-0000-0000-000000000000}"/>
  <workbookProtection workbookPassword="A0CB" lockStructure="1"/>
  <bookViews>
    <workbookView xWindow="120" yWindow="75" windowWidth="28515" windowHeight="12600" tabRatio="695" xr2:uid="{00000000-000D-0000-FFFF-FFFF00000000}"/>
  </bookViews>
  <sheets>
    <sheet name="Índice" sheetId="10" r:id="rId1"/>
    <sheet name="P1_Situac econ Nav" sheetId="2" r:id="rId2"/>
    <sheet name="P2_Situac econ personal" sheetId="5" r:id="rId3"/>
    <sheet name="P3_Situac polít Nav" sheetId="4" r:id="rId4"/>
    <sheet name="P4_Situac econ Nav (Rec)" sheetId="3" r:id="rId5"/>
    <sheet name="P5_Situac polít Nav (Rec)" sheetId="8" r:id="rId6"/>
    <sheet name="P6_Situac econ Nav (Prosp)" sheetId="6" r:id="rId7"/>
    <sheet name="P7_Situac econ personal (Prosp)" sheetId="7" r:id="rId8"/>
    <sheet name="P8_Situac polít Nav (Prosp)" sheetId="9" r:id="rId9"/>
  </sheets>
  <calcPr calcId="179017"/>
</workbook>
</file>

<file path=xl/calcChain.xml><?xml version="1.0" encoding="utf-8"?>
<calcChain xmlns="http://schemas.openxmlformats.org/spreadsheetml/2006/main">
  <c r="D26" i="9" l="1"/>
  <c r="D27" i="9"/>
  <c r="D28" i="9"/>
  <c r="D29" i="9"/>
  <c r="D25" i="9"/>
  <c r="B128" i="4"/>
  <c r="B129" i="4"/>
  <c r="B130" i="4"/>
  <c r="B131" i="4"/>
  <c r="B132" i="4"/>
  <c r="B133" i="4"/>
  <c r="B127" i="4"/>
  <c r="E4" i="8" l="1"/>
  <c r="D4" i="8"/>
  <c r="C4" i="8"/>
  <c r="C106" i="4" l="1"/>
  <c r="E106" i="4"/>
  <c r="D106" i="4"/>
  <c r="B105" i="4"/>
  <c r="E105" i="4" s="1"/>
  <c r="E98" i="4"/>
  <c r="D98" i="4"/>
  <c r="C105" i="4" l="1"/>
  <c r="B104" i="4"/>
  <c r="D104" i="4" s="1"/>
  <c r="E104" i="4"/>
  <c r="D105" i="4"/>
  <c r="B103" i="4"/>
  <c r="C98" i="4"/>
  <c r="C56" i="7"/>
  <c r="C57" i="7"/>
  <c r="C58" i="7"/>
  <c r="C59" i="7"/>
  <c r="C55" i="7"/>
  <c r="C104" i="4" l="1"/>
  <c r="B102" i="4"/>
  <c r="C103" i="4"/>
  <c r="E103" i="4"/>
  <c r="D103" i="4"/>
  <c r="D39" i="7"/>
  <c r="D40" i="7"/>
  <c r="D41" i="7"/>
  <c r="D42" i="7"/>
  <c r="D38" i="7"/>
  <c r="E106" i="5"/>
  <c r="D106" i="5"/>
  <c r="B105" i="5"/>
  <c r="E105" i="5" s="1"/>
  <c r="E98" i="5"/>
  <c r="D98" i="5"/>
  <c r="E102" i="4" l="1"/>
  <c r="E108" i="4" s="1"/>
  <c r="E112" i="4" s="1"/>
  <c r="D102" i="4"/>
  <c r="D108" i="4" s="1"/>
  <c r="D112" i="4" s="1"/>
  <c r="C102" i="4"/>
  <c r="C108" i="4" s="1"/>
  <c r="C112" i="4" s="1"/>
  <c r="D105" i="5"/>
  <c r="B104" i="5"/>
  <c r="B103" i="5" l="1"/>
  <c r="E104" i="5"/>
  <c r="D104" i="5"/>
  <c r="D48" i="5"/>
  <c r="D49" i="5"/>
  <c r="D50" i="5"/>
  <c r="D51" i="5"/>
  <c r="D47" i="5"/>
  <c r="D85" i="2"/>
  <c r="E85" i="2"/>
  <c r="C85" i="2"/>
  <c r="C93" i="2"/>
  <c r="D93" i="2"/>
  <c r="E93" i="2"/>
  <c r="B92" i="2"/>
  <c r="B91" i="2" s="1"/>
  <c r="B90" i="2" s="1"/>
  <c r="B89" i="2" s="1"/>
  <c r="D89" i="2" s="1"/>
  <c r="E103" i="5" l="1"/>
  <c r="B102" i="5"/>
  <c r="D103" i="5"/>
  <c r="C91" i="2"/>
  <c r="C89" i="2"/>
  <c r="C92" i="2"/>
  <c r="E90" i="2"/>
  <c r="E89" i="2"/>
  <c r="E91" i="2"/>
  <c r="D90" i="2"/>
  <c r="D95" i="2" s="1"/>
  <c r="D99" i="2" s="1"/>
  <c r="D92" i="2"/>
  <c r="E92" i="2"/>
  <c r="D91" i="2"/>
  <c r="C90" i="2"/>
  <c r="E4" i="4"/>
  <c r="D4" i="4"/>
  <c r="C4" i="4"/>
  <c r="C4" i="2"/>
  <c r="D4" i="2"/>
  <c r="E4" i="2"/>
  <c r="E4" i="5"/>
  <c r="D4" i="5"/>
  <c r="C4" i="5"/>
  <c r="E102" i="5" l="1"/>
  <c r="E108" i="5" s="1"/>
  <c r="E112" i="5" s="1"/>
  <c r="D102" i="5"/>
  <c r="D108" i="5" s="1"/>
  <c r="D112" i="5" s="1"/>
  <c r="C95" i="2"/>
  <c r="C99" i="2" s="1"/>
  <c r="E95" i="2"/>
  <c r="E99" i="2" s="1"/>
  <c r="C68" i="4" l="1"/>
  <c r="C83" i="4" s="1"/>
  <c r="C66" i="4"/>
  <c r="C62" i="4"/>
  <c r="D77" i="4" s="1"/>
  <c r="C63" i="4"/>
  <c r="D78" i="4" s="1"/>
  <c r="C64" i="4"/>
  <c r="C65" i="4"/>
  <c r="D80" i="4" s="1"/>
  <c r="C68" i="5"/>
  <c r="D83" i="5" s="1"/>
  <c r="C67" i="5"/>
  <c r="C66" i="5"/>
  <c r="C65" i="5"/>
  <c r="C64" i="5"/>
  <c r="C63" i="5"/>
  <c r="D66" i="2"/>
  <c r="D67" i="2"/>
  <c r="D68" i="2"/>
  <c r="D69" i="2"/>
  <c r="D70" i="2"/>
  <c r="D65" i="2"/>
  <c r="C66" i="2"/>
  <c r="C67" i="2"/>
  <c r="C68" i="2"/>
  <c r="C69" i="2"/>
  <c r="C70" i="2"/>
  <c r="C65" i="2"/>
  <c r="C67" i="4"/>
  <c r="D82" i="4" s="1"/>
  <c r="C81" i="5" l="1"/>
  <c r="C96" i="5"/>
  <c r="C105" i="5" s="1"/>
  <c r="D78" i="5"/>
  <c r="C93" i="5"/>
  <c r="D82" i="5"/>
  <c r="C97" i="5"/>
  <c r="C106" i="5" s="1"/>
  <c r="D79" i="5"/>
  <c r="C94" i="5"/>
  <c r="C103" i="5" s="1"/>
  <c r="C80" i="5"/>
  <c r="C95" i="5"/>
  <c r="C104" i="5" s="1"/>
  <c r="C78" i="5"/>
  <c r="D81" i="5"/>
  <c r="C82" i="5"/>
  <c r="D83" i="4"/>
  <c r="C77" i="4"/>
  <c r="C79" i="4"/>
  <c r="D79" i="4"/>
  <c r="C78" i="4"/>
  <c r="C82" i="4"/>
  <c r="C81" i="4"/>
  <c r="D81" i="4"/>
  <c r="C80" i="4"/>
  <c r="D80" i="5"/>
  <c r="C79" i="5"/>
  <c r="C83" i="5"/>
  <c r="C98" i="5" l="1"/>
  <c r="C102" i="5"/>
  <c r="C108" i="5" s="1"/>
  <c r="C112" i="5" s="1"/>
</calcChain>
</file>

<file path=xl/sharedStrings.xml><?xml version="1.0" encoding="utf-8"?>
<sst xmlns="http://schemas.openxmlformats.org/spreadsheetml/2006/main" count="367" uniqueCount="105">
  <si>
    <t>Muy buena</t>
  </si>
  <si>
    <t>Buena</t>
  </si>
  <si>
    <t>Regular</t>
  </si>
  <si>
    <t>Mala</t>
  </si>
  <si>
    <t>Muy mala</t>
  </si>
  <si>
    <t>No sabe</t>
  </si>
  <si>
    <t>NAVARRA</t>
  </si>
  <si>
    <t>Trabaja por cuenta propia</t>
  </si>
  <si>
    <t>Trabaja por cuenta ajena</t>
  </si>
  <si>
    <t>En paro</t>
  </si>
  <si>
    <t>Estudiante</t>
  </si>
  <si>
    <t>Sin formación-Primarios incompletos</t>
  </si>
  <si>
    <t>Primarios (Obligatorios y ESO)</t>
  </si>
  <si>
    <t>Secundarios</t>
  </si>
  <si>
    <t>Superiores</t>
  </si>
  <si>
    <t>Muy buena-Buena</t>
  </si>
  <si>
    <t>Mala-Muy mala</t>
  </si>
  <si>
    <t>Número de casos</t>
  </si>
  <si>
    <t>Alta y Media alta</t>
  </si>
  <si>
    <t>Media</t>
  </si>
  <si>
    <t>Media baja y Baja</t>
  </si>
  <si>
    <t xml:space="preserve">  De 16 a 29 años</t>
  </si>
  <si>
    <t xml:space="preserve">  De 30 a 49 años</t>
  </si>
  <si>
    <t xml:space="preserve">  De 50 a 64 años</t>
  </si>
  <si>
    <t xml:space="preserve">  Más de 65 años</t>
  </si>
  <si>
    <t>Pamplona</t>
  </si>
  <si>
    <t>Comarca de Pamplona</t>
  </si>
  <si>
    <t>Ribera de Navarra</t>
  </si>
  <si>
    <t>Norte de Navarra</t>
  </si>
  <si>
    <t>Navarra Media</t>
  </si>
  <si>
    <t>Hasta 2.000 habitantes</t>
  </si>
  <si>
    <t>De 2.001 a 5.000 habitantes</t>
  </si>
  <si>
    <t>De 5.001 a 10.000 habitantes</t>
  </si>
  <si>
    <t>De 10.001 a 20.000 habitantes</t>
  </si>
  <si>
    <t>Más de 20.000 habitantes</t>
  </si>
  <si>
    <r>
      <rPr>
        <b/>
        <sz val="9"/>
        <color indexed="8"/>
        <rFont val="Arial"/>
        <family val="2"/>
      </rPr>
      <t>HABITAT</t>
    </r>
    <r>
      <rPr>
        <sz val="9"/>
        <color indexed="8"/>
        <rFont val="Arial"/>
        <family val="2"/>
      </rPr>
      <t xml:space="preserve"> (V: 0,100)</t>
    </r>
  </si>
  <si>
    <r>
      <rPr>
        <b/>
        <sz val="9"/>
        <color indexed="8"/>
        <rFont val="Arial"/>
        <family val="2"/>
      </rPr>
      <t>ACTIVIDAD</t>
    </r>
    <r>
      <rPr>
        <sz val="9"/>
        <color indexed="8"/>
        <rFont val="Arial"/>
        <family val="2"/>
      </rPr>
      <t xml:space="preserve"> (V: 0,173)</t>
    </r>
  </si>
  <si>
    <t>TOTAL (en %)</t>
  </si>
  <si>
    <t>2018-2016</t>
  </si>
  <si>
    <t>2018-2017</t>
  </si>
  <si>
    <t>Mejor que ahora</t>
  </si>
  <si>
    <t>Igual</t>
  </si>
  <si>
    <t>Peor que el año pasado</t>
  </si>
  <si>
    <t xml:space="preserve"> </t>
  </si>
  <si>
    <t>2018-RECUERDO DEL 2017</t>
  </si>
  <si>
    <t>2017-PROSPECTIVA DEL 2018</t>
  </si>
  <si>
    <t>No contesta</t>
  </si>
  <si>
    <r>
      <t xml:space="preserve">ZONA </t>
    </r>
    <r>
      <rPr>
        <sz val="9"/>
        <color rgb="FF000000"/>
        <rFont val="Arial"/>
        <family val="2"/>
      </rPr>
      <t>(V: 0,098)</t>
    </r>
  </si>
  <si>
    <r>
      <t xml:space="preserve">NIVEL DE ESTUDIOS </t>
    </r>
    <r>
      <rPr>
        <sz val="9"/>
        <color rgb="FF000000"/>
        <rFont val="Arial"/>
        <family val="2"/>
      </rPr>
      <t>(V: 0,168)</t>
    </r>
  </si>
  <si>
    <r>
      <t xml:space="preserve">CLASE SOCIAL-AUTOINDICADA </t>
    </r>
    <r>
      <rPr>
        <sz val="9"/>
        <color rgb="FF000000"/>
        <rFont val="Arial"/>
        <family val="2"/>
      </rPr>
      <t>(V: 0,181)</t>
    </r>
  </si>
  <si>
    <r>
      <t>EDAD</t>
    </r>
    <r>
      <rPr>
        <sz val="9"/>
        <color rgb="FF000000"/>
        <rFont val="Arial"/>
        <family val="2"/>
      </rPr>
      <t xml:space="preserve"> (V: 0,103)</t>
    </r>
  </si>
  <si>
    <r>
      <t xml:space="preserve">NIVEL DE ESTUDIOS </t>
    </r>
    <r>
      <rPr>
        <sz val="9"/>
        <color rgb="FF000000"/>
        <rFont val="Arial"/>
        <family val="2"/>
      </rPr>
      <t>(V: 0,099)</t>
    </r>
  </si>
  <si>
    <r>
      <t xml:space="preserve">CLASE SOCIAL-AUTOINDICADA </t>
    </r>
    <r>
      <rPr>
        <sz val="9"/>
        <color rgb="FF000000"/>
        <rFont val="Arial"/>
        <family val="2"/>
      </rPr>
      <t>(V: 0,086)</t>
    </r>
  </si>
  <si>
    <r>
      <t xml:space="preserve">ZONA </t>
    </r>
    <r>
      <rPr>
        <sz val="9"/>
        <color rgb="FF000000"/>
        <rFont val="Arial"/>
        <family val="2"/>
      </rPr>
      <t>(V: 0,168)</t>
    </r>
  </si>
  <si>
    <r>
      <t>HABITAT</t>
    </r>
    <r>
      <rPr>
        <sz val="9"/>
        <color indexed="8"/>
        <rFont val="Arial"/>
        <family val="2"/>
      </rPr>
      <t xml:space="preserve"> (V: 0,103)</t>
    </r>
  </si>
  <si>
    <t>Hombre</t>
  </si>
  <si>
    <t>Mujer</t>
  </si>
  <si>
    <r>
      <t>ACTIVIDAD</t>
    </r>
    <r>
      <rPr>
        <sz val="9"/>
        <color indexed="8"/>
        <rFont val="Arial"/>
        <family val="2"/>
      </rPr>
      <t xml:space="preserve"> (V: 0,120)</t>
    </r>
  </si>
  <si>
    <r>
      <t>SEXO</t>
    </r>
    <r>
      <rPr>
        <sz val="9"/>
        <color rgb="FF000000"/>
        <rFont val="Arial"/>
        <family val="2"/>
      </rPr>
      <t xml:space="preserve"> (V: 0,092)</t>
    </r>
  </si>
  <si>
    <r>
      <t xml:space="preserve">LUGAR DE NACIMIENTO </t>
    </r>
    <r>
      <rPr>
        <sz val="9"/>
        <color rgb="FF000000"/>
        <rFont val="Arial"/>
        <family val="2"/>
      </rPr>
      <t>(V: 0,82)</t>
    </r>
  </si>
  <si>
    <t>Navarra</t>
  </si>
  <si>
    <t>Fuera de España</t>
  </si>
  <si>
    <t>Otras CC.AA.</t>
  </si>
  <si>
    <t>Mejor</t>
  </si>
  <si>
    <t>Peor</t>
  </si>
  <si>
    <r>
      <t xml:space="preserve">ZONA </t>
    </r>
    <r>
      <rPr>
        <sz val="9"/>
        <color rgb="FF000000"/>
        <rFont val="Arial"/>
        <family val="2"/>
      </rPr>
      <t>(V: 0,096)</t>
    </r>
  </si>
  <si>
    <r>
      <t>SEXO</t>
    </r>
    <r>
      <rPr>
        <sz val="9"/>
        <color rgb="FF000000"/>
        <rFont val="Arial"/>
        <family val="2"/>
      </rPr>
      <t xml:space="preserve"> (V: 0,150)</t>
    </r>
  </si>
  <si>
    <t>2018-PROSPECTIVA DEL 2019</t>
  </si>
  <si>
    <t>TOTAL</t>
  </si>
  <si>
    <t>NOTA</t>
  </si>
  <si>
    <t>ECONOMÍA PERSONAL 2018</t>
  </si>
  <si>
    <t>SITUACIÓN ECONÓMICA PERSONAL</t>
  </si>
  <si>
    <r>
      <t xml:space="preserve">NIVEL DE ESTUDIOS </t>
    </r>
    <r>
      <rPr>
        <sz val="9"/>
        <color rgb="FF000000"/>
        <rFont val="Arial"/>
        <family val="2"/>
      </rPr>
      <t>(V: 0,086)</t>
    </r>
  </si>
  <si>
    <r>
      <rPr>
        <b/>
        <sz val="9"/>
        <color indexed="8"/>
        <rFont val="Arial"/>
        <family val="2"/>
      </rPr>
      <t>ACTIVIDAD</t>
    </r>
    <r>
      <rPr>
        <sz val="9"/>
        <color indexed="8"/>
        <rFont val="Arial"/>
        <family val="2"/>
      </rPr>
      <t xml:space="preserve"> (V: 0,201)</t>
    </r>
  </si>
  <si>
    <r>
      <t>EDAD</t>
    </r>
    <r>
      <rPr>
        <sz val="9"/>
        <color rgb="FF000000"/>
        <rFont val="Arial"/>
        <family val="2"/>
      </rPr>
      <t xml:space="preserve"> (V: 0,248)</t>
    </r>
  </si>
  <si>
    <r>
      <t xml:space="preserve">LUGAR DE NACIMIENTO </t>
    </r>
    <r>
      <rPr>
        <sz val="9"/>
        <color rgb="FF000000"/>
        <rFont val="Arial"/>
        <family val="2"/>
      </rPr>
      <t>(V: 0,098)</t>
    </r>
  </si>
  <si>
    <t>2018 ECONOMÍA PERSONAL-PROSPECTIVA 2019</t>
  </si>
  <si>
    <t>2018 ECONOMÍA NAVARRA-PROSPECTIVA DEL 2019</t>
  </si>
  <si>
    <t>De 16 a 29 años</t>
  </si>
  <si>
    <t>De 30 a 49 años</t>
  </si>
  <si>
    <t>De 50 a 64 años</t>
  </si>
  <si>
    <t>Más de 65 años</t>
  </si>
  <si>
    <t>SITUACIÓN ECONÓMICA PERSONAL-PROSPECTIVA</t>
  </si>
  <si>
    <t>POLÍTICA</t>
  </si>
  <si>
    <t>Amo/a de Casa</t>
  </si>
  <si>
    <t>Jubilado/a, retirado/a, pensionista</t>
  </si>
  <si>
    <t>SITUACIÓN POLÍTICA DE NAVARRA</t>
  </si>
  <si>
    <r>
      <t xml:space="preserve">ZONA </t>
    </r>
    <r>
      <rPr>
        <sz val="9"/>
        <color rgb="FF000000"/>
        <rFont val="Arial"/>
        <family val="2"/>
      </rPr>
      <t>(V: 0,158)</t>
    </r>
  </si>
  <si>
    <r>
      <t>HABITAT</t>
    </r>
    <r>
      <rPr>
        <sz val="9"/>
        <color indexed="8"/>
        <rFont val="Arial"/>
        <family val="2"/>
      </rPr>
      <t xml:space="preserve"> (V: 0,099)</t>
    </r>
  </si>
  <si>
    <r>
      <t>ACTIVIDAD</t>
    </r>
    <r>
      <rPr>
        <sz val="9"/>
        <color indexed="8"/>
        <rFont val="Arial"/>
        <family val="2"/>
      </rPr>
      <t xml:space="preserve"> (V: 0,102)</t>
    </r>
  </si>
  <si>
    <t>ESPAÑA</t>
  </si>
  <si>
    <t>OCT 2018</t>
  </si>
  <si>
    <t>2018 SITUACIÓN POLÍTICA DE NAVARRA-PROSPECTIVA 2019</t>
  </si>
  <si>
    <r>
      <t xml:space="preserve">ZONA </t>
    </r>
    <r>
      <rPr>
        <sz val="9"/>
        <color rgb="FF000000"/>
        <rFont val="Arial"/>
        <family val="2"/>
      </rPr>
      <t>(V: 0,105)</t>
    </r>
  </si>
  <si>
    <r>
      <t xml:space="preserve">LUGAR DE NACIMIENTO </t>
    </r>
    <r>
      <rPr>
        <sz val="9"/>
        <color rgb="FF000000"/>
        <rFont val="Arial"/>
        <family val="2"/>
      </rPr>
      <t>(V: 0,077)</t>
    </r>
  </si>
  <si>
    <t>2018 SITUACIÓN POLÍTICA DE NAVARRA-RETROSPECTIVA 2017</t>
  </si>
  <si>
    <t>P1. Situación económica de Navarra</t>
  </si>
  <si>
    <t>P2. Situación económica personal</t>
  </si>
  <si>
    <t>P3. Situación política de Navarra</t>
  </si>
  <si>
    <t>P4. Situación económica de Navarra (Recuerdo)</t>
  </si>
  <si>
    <t>P5. Situación política de Navarra (Recuerdo)</t>
  </si>
  <si>
    <t>P6. Situación económica de Navarra (Prospectiva)</t>
  </si>
  <si>
    <t>P7. Situación económica personal (Prospectiva)</t>
  </si>
  <si>
    <t>P8. Situación política de Navarra (Prospectiva)</t>
  </si>
  <si>
    <t>CAPÍTULO 2. VALORACIÓN DE LA SITUACIÓN ECONÓMICA Y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</si>
</sst>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###0"/>
    <numFmt numFmtId="165" formatCode="###0.0"/>
    <numFmt numFmtId="166" formatCode="###0.0%"/>
    <numFmt numFmtId="167" formatCode="0.0%"/>
    <numFmt numFmtId="168" formatCode="####.0"/>
    <numFmt numFmtId="169" formatCode="#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6"/>
      <name val="Calibri"/>
      <family val="2"/>
      <scheme val="minor"/>
    </font>
    <font>
      <b/>
      <sz val="20"/>
      <color theme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13"/>
      </right>
      <top/>
      <bottom style="thin">
        <color indexed="11"/>
      </bottom>
      <diagonal/>
    </border>
  </borders>
  <cellStyleXfs count="18">
    <xf numFmtId="0" fontId="0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0" xfId="0" applyFont="1"/>
    <xf numFmtId="0" fontId="10" fillId="0" borderId="0" xfId="1" applyFont="1" applyBorder="1" applyAlignment="1">
      <alignment horizontal="center" wrapText="1"/>
    </xf>
    <xf numFmtId="0" fontId="6" fillId="0" borderId="0" xfId="0" applyFont="1"/>
    <xf numFmtId="0" fontId="5" fillId="0" borderId="0" xfId="2"/>
    <xf numFmtId="0" fontId="5" fillId="0" borderId="0" xfId="2" applyFont="1"/>
    <xf numFmtId="165" fontId="8" fillId="0" borderId="0" xfId="2" applyNumberFormat="1" applyFont="1" applyBorder="1" applyAlignment="1">
      <alignment horizontal="center" vertical="center"/>
    </xf>
    <xf numFmtId="164" fontId="8" fillId="0" borderId="0" xfId="2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" fillId="0" borderId="0" xfId="2" applyFont="1" applyBorder="1" applyAlignment="1">
      <alignment vertical="top" wrapText="1"/>
    </xf>
    <xf numFmtId="166" fontId="2" fillId="0" borderId="0" xfId="2" applyNumberFormat="1" applyFont="1" applyBorder="1" applyAlignment="1">
      <alignment horizontal="right" vertical="center"/>
    </xf>
    <xf numFmtId="164" fontId="2" fillId="0" borderId="0" xfId="2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3" applyFont="1" applyBorder="1" applyAlignment="1">
      <alignment vertical="top" wrapText="1"/>
    </xf>
    <xf numFmtId="0" fontId="2" fillId="0" borderId="0" xfId="4" applyFont="1" applyBorder="1" applyAlignment="1">
      <alignment vertical="top" wrapText="1"/>
    </xf>
    <xf numFmtId="0" fontId="10" fillId="0" borderId="0" xfId="1" applyFont="1" applyBorder="1" applyAlignment="1">
      <alignment wrapText="1"/>
    </xf>
    <xf numFmtId="0" fontId="1" fillId="0" borderId="0" xfId="3"/>
    <xf numFmtId="0" fontId="17" fillId="0" borderId="1" xfId="3" applyFont="1" applyBorder="1" applyAlignment="1">
      <alignment horizontal="center" wrapText="1"/>
    </xf>
    <xf numFmtId="166" fontId="4" fillId="0" borderId="0" xfId="0" applyNumberFormat="1" applyFont="1"/>
    <xf numFmtId="0" fontId="11" fillId="0" borderId="0" xfId="1" applyFont="1" applyBorder="1" applyAlignment="1">
      <alignment horizontal="center" wrapText="1"/>
    </xf>
    <xf numFmtId="166" fontId="2" fillId="0" borderId="0" xfId="2" applyNumberFormat="1" applyFont="1" applyBorder="1" applyAlignment="1">
      <alignment horizontal="left" vertical="center"/>
    </xf>
    <xf numFmtId="0" fontId="2" fillId="0" borderId="0" xfId="5" applyFont="1" applyBorder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3" fontId="2" fillId="0" borderId="0" xfId="6" applyFont="1" applyBorder="1" applyAlignment="1">
      <alignment horizontal="right" vertical="center"/>
    </xf>
    <xf numFmtId="0" fontId="10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0" fontId="15" fillId="0" borderId="0" xfId="7" applyFont="1" applyBorder="1" applyAlignment="1">
      <alignment horizontal="left" vertical="top" wrapText="1"/>
    </xf>
    <xf numFmtId="0" fontId="0" fillId="0" borderId="0" xfId="0" applyBorder="1"/>
    <xf numFmtId="167" fontId="2" fillId="0" borderId="0" xfId="8" applyNumberFormat="1" applyFont="1" applyBorder="1" applyAlignment="1">
      <alignment horizontal="center" vertical="center"/>
    </xf>
    <xf numFmtId="164" fontId="2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2" fillId="0" borderId="0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6" fontId="15" fillId="0" borderId="0" xfId="3" applyNumberFormat="1" applyFont="1" applyBorder="1" applyAlignment="1">
      <alignment horizontal="center" vertical="center"/>
    </xf>
    <xf numFmtId="164" fontId="15" fillId="0" borderId="0" xfId="3" applyNumberFormat="1" applyFont="1" applyBorder="1" applyAlignment="1">
      <alignment horizontal="center" vertical="center"/>
    </xf>
    <xf numFmtId="166" fontId="2" fillId="0" borderId="0" xfId="4" applyNumberFormat="1" applyFont="1" applyBorder="1" applyAlignment="1">
      <alignment horizontal="center" vertical="center"/>
    </xf>
    <xf numFmtId="164" fontId="2" fillId="0" borderId="0" xfId="4" applyNumberFormat="1" applyFont="1" applyBorder="1" applyAlignment="1">
      <alignment horizontal="center" vertical="center"/>
    </xf>
    <xf numFmtId="166" fontId="2" fillId="0" borderId="0" xfId="5" applyNumberFormat="1" applyFont="1" applyBorder="1" applyAlignment="1">
      <alignment horizontal="center" vertical="center"/>
    </xf>
    <xf numFmtId="164" fontId="2" fillId="0" borderId="0" xfId="5" applyNumberFormat="1" applyFont="1" applyBorder="1" applyAlignment="1">
      <alignment horizontal="center" vertical="center"/>
    </xf>
    <xf numFmtId="166" fontId="15" fillId="0" borderId="0" xfId="7" applyNumberFormat="1" applyFont="1" applyBorder="1" applyAlignment="1">
      <alignment horizontal="center" vertical="center"/>
    </xf>
    <xf numFmtId="164" fontId="15" fillId="0" borderId="0" xfId="7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 wrapText="1"/>
    </xf>
    <xf numFmtId="0" fontId="1" fillId="0" borderId="0" xfId="9"/>
    <xf numFmtId="0" fontId="10" fillId="0" borderId="0" xfId="1" applyFont="1" applyBorder="1" applyAlignment="1">
      <alignment horizontal="center" wrapText="1"/>
    </xf>
    <xf numFmtId="165" fontId="15" fillId="0" borderId="0" xfId="10" applyNumberFormat="1" applyFont="1" applyBorder="1" applyAlignment="1">
      <alignment horizontal="right" vertical="center"/>
    </xf>
    <xf numFmtId="168" fontId="15" fillId="0" borderId="0" xfId="1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169" fontId="15" fillId="0" borderId="0" xfId="10" applyNumberFormat="1" applyFont="1" applyBorder="1" applyAlignment="1">
      <alignment horizontal="right" vertical="center"/>
    </xf>
    <xf numFmtId="0" fontId="20" fillId="0" borderId="0" xfId="0" applyFont="1"/>
    <xf numFmtId="0" fontId="10" fillId="0" borderId="0" xfId="1" applyFont="1" applyBorder="1" applyAlignment="1">
      <alignment horizontal="center" wrapText="1"/>
    </xf>
    <xf numFmtId="167" fontId="9" fillId="0" borderId="0" xfId="0" applyNumberFormat="1" applyFont="1" applyAlignment="1">
      <alignment horizontal="center"/>
    </xf>
    <xf numFmtId="165" fontId="15" fillId="0" borderId="0" xfId="11" applyNumberFormat="1" applyFont="1" applyBorder="1" applyAlignment="1">
      <alignment horizontal="right" vertical="center"/>
    </xf>
    <xf numFmtId="0" fontId="1" fillId="0" borderId="0" xfId="12"/>
    <xf numFmtId="166" fontId="15" fillId="0" borderId="0" xfId="12" applyNumberFormat="1" applyFont="1" applyBorder="1" applyAlignment="1">
      <alignment horizontal="center" vertical="center"/>
    </xf>
    <xf numFmtId="164" fontId="15" fillId="0" borderId="0" xfId="12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13"/>
    <xf numFmtId="0" fontId="10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165" fontId="15" fillId="0" borderId="0" xfId="14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center" wrapText="1"/>
    </xf>
    <xf numFmtId="0" fontId="1" fillId="0" borderId="0" xfId="15"/>
    <xf numFmtId="167" fontId="15" fillId="0" borderId="0" xfId="8" applyNumberFormat="1" applyFont="1" applyBorder="1" applyAlignment="1">
      <alignment horizontal="center" vertical="center"/>
    </xf>
    <xf numFmtId="0" fontId="15" fillId="0" borderId="0" xfId="15" applyFont="1" applyBorder="1" applyAlignment="1">
      <alignment horizontal="left" vertical="top" wrapText="1"/>
    </xf>
    <xf numFmtId="166" fontId="15" fillId="0" borderId="0" xfId="15" applyNumberFormat="1" applyFont="1" applyBorder="1" applyAlignment="1">
      <alignment horizontal="center" vertical="center"/>
    </xf>
    <xf numFmtId="164" fontId="15" fillId="0" borderId="0" xfId="15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0" xfId="16"/>
    <xf numFmtId="166" fontId="15" fillId="0" borderId="0" xfId="16" applyNumberFormat="1" applyFont="1" applyBorder="1" applyAlignment="1">
      <alignment horizontal="center" vertical="center"/>
    </xf>
    <xf numFmtId="164" fontId="15" fillId="0" borderId="0" xfId="16" applyNumberFormat="1" applyFont="1" applyBorder="1" applyAlignment="1">
      <alignment horizontal="center" vertical="center"/>
    </xf>
    <xf numFmtId="0" fontId="0" fillId="2" borderId="0" xfId="0" applyFill="1"/>
    <xf numFmtId="0" fontId="22" fillId="2" borderId="0" xfId="17" applyFont="1" applyFill="1"/>
    <xf numFmtId="0" fontId="10" fillId="0" borderId="0" xfId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49" fontId="10" fillId="0" borderId="0" xfId="1" applyNumberFormat="1" applyFont="1" applyBorder="1" applyAlignment="1">
      <alignment horizontal="center" wrapText="1"/>
    </xf>
    <xf numFmtId="0" fontId="23" fillId="2" borderId="0" xfId="0" applyFont="1" applyFill="1"/>
  </cellXfs>
  <cellStyles count="18">
    <cellStyle name="Hipervínculo" xfId="17" builtinId="8"/>
    <cellStyle name="Millares" xfId="6" builtinId="3"/>
    <cellStyle name="Normal" xfId="0" builtinId="0"/>
    <cellStyle name="Normal_Hoja2" xfId="2" xr:uid="{140A5EFE-5324-449B-814A-7E35A1A8C507}"/>
    <cellStyle name="Normal_P1_Sit Econ" xfId="1" xr:uid="{EC3D762C-030E-4E51-984E-2AEFB9E0B70A}"/>
    <cellStyle name="Normal_P1_Situac econ Nav" xfId="10" xr:uid="{8CC79D8E-3554-4EE6-956B-3E9E88407366}"/>
    <cellStyle name="Normal_P2_Situac econ Nav (2)" xfId="3" xr:uid="{882D7486-BF92-4C9D-AECE-486693333195}"/>
    <cellStyle name="Normal_P2_Situac econ Nav (2)_1" xfId="4" xr:uid="{006AB27F-E9F3-49D8-85D5-3743978C0F92}"/>
    <cellStyle name="Normal_P2_Situac econ personal" xfId="11" xr:uid="{1569CF31-338D-42C4-9663-0FE4798FC2E5}"/>
    <cellStyle name="Normal_P3_Situac polít Nav" xfId="5" xr:uid="{64FE5355-115A-429A-BB16-7691A6C904DD}"/>
    <cellStyle name="Normal_P3_Situac polít Nav_1" xfId="14" xr:uid="{B86A62BE-21F5-40AC-95DA-72288721B590}"/>
    <cellStyle name="Normal_P4_Situac econ Nav(Rec)" xfId="7" xr:uid="{545034D3-5348-4A3A-B134-62250A0DF69E}"/>
    <cellStyle name="Normal_P5_Situac polít Nav (Rec)" xfId="15" xr:uid="{F9074E62-E18B-40DB-A8F9-B79BC67E0A65}"/>
    <cellStyle name="Normal_P6_Situac econ Nav(Prosp) (2)_1" xfId="9" xr:uid="{74F930F0-971B-402A-A929-76392646F630}"/>
    <cellStyle name="Normal_P7_Situac econ personal (Prosp)" xfId="12" xr:uid="{56137A50-FA0F-4B6E-AE00-5AD7E23C6FD9}"/>
    <cellStyle name="Normal_P7_Situac econ personal (Prosp)_1" xfId="13" xr:uid="{7D4DD74B-C887-40C6-9F04-A8F1026CF97E}"/>
    <cellStyle name="Normal_P8_Situac polít Nav (Prosp)" xfId="16" xr:uid="{389A0E15-BAD4-4974-B488-DD9583E34DF4}"/>
    <cellStyle name="Porcentaj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'P1_Situac econ Nav'!$C$28:$C$29</c:f>
              <c:strCache>
                <c:ptCount val="2"/>
                <c:pt idx="0">
                  <c:v>NAVARRA</c:v>
                </c:pt>
                <c:pt idx="1">
                  <c:v>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'P1_Situac econ Nav'!$B$30:$B$35</c:f>
              <c:strCache>
                <c:ptCount val="6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</c:strCache>
            </c:strRef>
          </c:cat>
          <c:val>
            <c:numRef>
              <c:f>'P1_Situac econ Nav'!$C$30:$C$35</c:f>
              <c:numCache>
                <c:formatCode>###0.0%</c:formatCode>
                <c:ptCount val="6"/>
                <c:pt idx="0">
                  <c:v>4.0837696335078534E-2</c:v>
                </c:pt>
                <c:pt idx="1">
                  <c:v>0.53926701570680624</c:v>
                </c:pt>
                <c:pt idx="2">
                  <c:v>0.36230366492146598</c:v>
                </c:pt>
                <c:pt idx="3">
                  <c:v>4.5026178010471207E-2</c:v>
                </c:pt>
                <c:pt idx="4">
                  <c:v>9.4240837696335077E-3</c:v>
                </c:pt>
                <c:pt idx="5">
                  <c:v>3.1413612565445027E-3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E-428D-A835-7BD64745DC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'P1_Situac econ Nav'!$C$63:$C$64</c:f>
              <c:strCache>
                <c:ptCount val="2"/>
                <c:pt idx="0">
                  <c:v>NAVARRA</c:v>
                </c:pt>
                <c:pt idx="1">
                  <c:v>2018-2017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'P1_Situac econ Nav'!$B$65:$B$70</c:f>
              <c:strCache>
                <c:ptCount val="6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</c:strCache>
            </c:strRef>
          </c:cat>
          <c:val>
            <c:numRef>
              <c:f>'P1_Situac econ Nav'!$C$65:$C$70</c:f>
              <c:numCache>
                <c:formatCode>###0.0%</c:formatCode>
                <c:ptCount val="6"/>
                <c:pt idx="0">
                  <c:v>1.9465307123735336E-2</c:v>
                </c:pt>
                <c:pt idx="1">
                  <c:v>8.2018222928921192E-2</c:v>
                </c:pt>
                <c:pt idx="2">
                  <c:v>9.3854983228015609E-2</c:v>
                </c:pt>
                <c:pt idx="3">
                  <c:v>-0.13828269013985173</c:v>
                </c:pt>
                <c:pt idx="4">
                  <c:v>-2.4554254321180906E-2</c:v>
                </c:pt>
                <c:pt idx="5">
                  <c:v>-3.3892641095988593E-2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4-466E-8253-2B296F98A2AC}"/>
            </c:ext>
          </c:extLst>
        </c:ser>
        <c:ser>
          <c:idx val="1"/>
          <c:order val="1"/>
          <c:tx>
            <c:strRef>
              <c:f>'P1_Situac econ Nav'!$D$63:$D$64</c:f>
              <c:strCache>
                <c:ptCount val="2"/>
                <c:pt idx="0">
                  <c:v>NAVARRA</c:v>
                </c:pt>
                <c:pt idx="1">
                  <c:v>2018-2016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'P1_Situac econ Nav'!$B$65:$B$70</c:f>
              <c:strCache>
                <c:ptCount val="6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</c:strCache>
            </c:strRef>
          </c:cat>
          <c:val>
            <c:numRef>
              <c:f>'P1_Situac econ Nav'!$D$65:$D$70</c:f>
              <c:numCache>
                <c:formatCode>###0.0%</c:formatCode>
                <c:ptCount val="6"/>
                <c:pt idx="0">
                  <c:v>-2.7162303664921471E-2</c:v>
                </c:pt>
                <c:pt idx="1">
                  <c:v>0.34026701570680623</c:v>
                </c:pt>
                <c:pt idx="2">
                  <c:v>-0.15669633507853403</c:v>
                </c:pt>
                <c:pt idx="3">
                  <c:v>-0.10097382198952878</c:v>
                </c:pt>
                <c:pt idx="4">
                  <c:v>-4.0575916230366493E-2</c:v>
                </c:pt>
                <c:pt idx="5">
                  <c:v>-1.4858638743455495E-2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4-466E-8253-2B296F98A2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'P1_Situac econ Nav'!$C$44:$C$45</c:f>
              <c:strCache>
                <c:ptCount val="2"/>
                <c:pt idx="0">
                  <c:v>NAVARRA</c:v>
                </c:pt>
                <c:pt idx="1">
                  <c:v>2018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'P1_Situac econ Nav'!$B$46:$B$51</c:f>
              <c:strCache>
                <c:ptCount val="6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</c:strCache>
            </c:strRef>
          </c:cat>
          <c:val>
            <c:numRef>
              <c:f>'P1_Situac econ Nav'!$C$46:$C$51</c:f>
              <c:numCache>
                <c:formatCode>###0.0%</c:formatCode>
                <c:ptCount val="6"/>
                <c:pt idx="0">
                  <c:v>4.0837696335078534E-2</c:v>
                </c:pt>
                <c:pt idx="1">
                  <c:v>0.53926701570680624</c:v>
                </c:pt>
                <c:pt idx="2">
                  <c:v>0.36230366492146598</c:v>
                </c:pt>
                <c:pt idx="3">
                  <c:v>4.5026178010471207E-2</c:v>
                </c:pt>
                <c:pt idx="4">
                  <c:v>9.4240837696335077E-3</c:v>
                </c:pt>
                <c:pt idx="5">
                  <c:v>3.1413612565445027E-3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B-47BD-AC4D-F4B601FDDB55}"/>
            </c:ext>
          </c:extLst>
        </c:ser>
        <c:ser>
          <c:idx val="1"/>
          <c:order val="1"/>
          <c:tx>
            <c:strRef>
              <c:f>'P1_Situac econ Nav'!$D$44:$D$45</c:f>
              <c:strCache>
                <c:ptCount val="2"/>
                <c:pt idx="0">
                  <c:v>NAVARRA</c:v>
                </c:pt>
                <c:pt idx="1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'P1_Situac econ Nav'!$B$46:$B$51</c:f>
              <c:strCache>
                <c:ptCount val="6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</c:strCache>
            </c:strRef>
          </c:cat>
          <c:val>
            <c:numRef>
              <c:f>'P1_Situac econ Nav'!$D$46:$D$51</c:f>
              <c:numCache>
                <c:formatCode>###0.0%</c:formatCode>
                <c:ptCount val="6"/>
                <c:pt idx="0">
                  <c:v>2.1372389211343198E-2</c:v>
                </c:pt>
                <c:pt idx="1">
                  <c:v>0.45724879277788505</c:v>
                </c:pt>
                <c:pt idx="2">
                  <c:v>0.26844868169345038</c:v>
                </c:pt>
                <c:pt idx="3">
                  <c:v>0.18330886815032293</c:v>
                </c:pt>
                <c:pt idx="4">
                  <c:v>3.3978338090814415E-2</c:v>
                </c:pt>
                <c:pt idx="5">
                  <c:v>3.7034002352533096E-2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B-47BD-AC4D-F4B601FDDB55}"/>
            </c:ext>
          </c:extLst>
        </c:ser>
        <c:ser>
          <c:idx val="2"/>
          <c:order val="2"/>
          <c:tx>
            <c:strRef>
              <c:f>'P1_Situac econ Nav'!$E$44:$E$45</c:f>
              <c:strCache>
                <c:ptCount val="2"/>
                <c:pt idx="0">
                  <c:v>NAVARRA</c:v>
                </c:pt>
                <c:pt idx="1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'P1_Situac econ Nav'!$B$46:$B$51</c:f>
              <c:strCache>
                <c:ptCount val="6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</c:strCache>
            </c:strRef>
          </c:cat>
          <c:val>
            <c:numRef>
              <c:f>'P1_Situac econ Nav'!$E$46:$E$51</c:f>
              <c:numCache>
                <c:formatCode>###0.0%</c:formatCode>
                <c:ptCount val="6"/>
                <c:pt idx="0">
                  <c:v>6.8000000000000005E-2</c:v>
                </c:pt>
                <c:pt idx="1">
                  <c:v>0.19900000000000001</c:v>
                </c:pt>
                <c:pt idx="2">
                  <c:v>0.51900000000000002</c:v>
                </c:pt>
                <c:pt idx="3">
                  <c:v>0.14599999999999999</c:v>
                </c:pt>
                <c:pt idx="4">
                  <c:v>0.05</c:v>
                </c:pt>
                <c:pt idx="5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B-47BD-AC4D-F4B601FDDB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'P1_Situac econ Nav'!$B$99</c:f>
              <c:strCache>
                <c:ptCount val="1"/>
                <c:pt idx="0">
                  <c:v>NOTA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'P1_Situac econ Nav'!$C$97:$E$98</c:f>
              <c:multiLvlStrCache>
                <c:ptCount val="3"/>
                <c:lvl>
                  <c:pt idx="0">
                    <c:v>2018</c:v>
                  </c:pt>
                  <c:pt idx="1">
                    <c:v>2017</c:v>
                  </c:pt>
                  <c:pt idx="2">
                    <c:v>2016</c:v>
                  </c:pt>
                </c:lvl>
                <c:lvl>
                  <c:pt idx="0">
                    <c:v>NAVARRA</c:v>
                  </c:pt>
                </c:lvl>
              </c:multiLvlStrCache>
            </c:multiLvlStrRef>
          </c:cat>
          <c:val>
            <c:numRef>
              <c:f>'P1_Situac econ Nav'!$C$99:$E$99</c:f>
              <c:numCache>
                <c:formatCode>###0.00</c:formatCode>
                <c:ptCount val="3"/>
                <c:pt idx="0">
                  <c:v>6.3970588235294121</c:v>
                </c:pt>
                <c:pt idx="1">
                  <c:v>5.6428769627657651</c:v>
                </c:pt>
                <c:pt idx="2">
                  <c:v>5.2241004678408283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F-4CAE-86BC-2066380EB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961384"/>
        <c:axId val="373957776"/>
      </c:barChart>
      <c:catAx>
        <c:axId val="373961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957776"/>
        <c:crosses val="autoZero"/>
        <c:auto val="1"/>
        <c:lblAlgn val="ctr"/>
        <c:lblOffset val="100"/>
        <c:noMultiLvlLbl val="0"/>
      </c:catAx>
      <c:valAx>
        <c:axId val="37395777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961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'P2_Situac econ personal'!$C$45:$C$46</c:f>
              <c:strCache>
                <c:ptCount val="2"/>
                <c:pt idx="0">
                  <c:v>ECONOMÍA PERSONAL 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'P2_Situac econ personal'!$B$47:$B$51</c:f>
              <c:strCache>
                <c:ptCount val="5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</c:strCache>
            </c:strRef>
          </c:cat>
          <c:val>
            <c:numRef>
              <c:f>'P2_Situac econ personal'!$C$47:$C$51</c:f>
              <c:numCache>
                <c:formatCode>###0.0%</c:formatCode>
                <c:ptCount val="5"/>
                <c:pt idx="0">
                  <c:v>3.1413612565445025E-2</c:v>
                </c:pt>
                <c:pt idx="1">
                  <c:v>0.54450261780104714</c:v>
                </c:pt>
                <c:pt idx="2">
                  <c:v>0.36020942408376966</c:v>
                </c:pt>
                <c:pt idx="3">
                  <c:v>5.2356020942408377E-2</c:v>
                </c:pt>
                <c:pt idx="4">
                  <c:v>1.1518324607329843E-2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F-425A-BCAE-06609DF2D896}"/>
            </c:ext>
          </c:extLst>
        </c:ser>
        <c:ser>
          <c:idx val="1"/>
          <c:order val="1"/>
          <c:tx>
            <c:strRef>
              <c:f>'P2_Situac econ personal'!$D$45:$D$46</c:f>
              <c:strCache>
                <c:ptCount val="2"/>
                <c:pt idx="0">
                  <c:v>NAVARRA</c:v>
                </c:pt>
                <c:pt idx="1">
                  <c:v>2018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'P2_Situac econ personal'!$B$47:$B$51</c:f>
              <c:strCache>
                <c:ptCount val="5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</c:strCache>
            </c:strRef>
          </c:cat>
          <c:val>
            <c:numRef>
              <c:f>'P2_Situac econ personal'!$D$47:$D$51</c:f>
              <c:numCache>
                <c:formatCode>###0.0%</c:formatCode>
                <c:ptCount val="5"/>
                <c:pt idx="0">
                  <c:v>4.0837696335078534E-2</c:v>
                </c:pt>
                <c:pt idx="1">
                  <c:v>0.53926701570680624</c:v>
                </c:pt>
                <c:pt idx="2">
                  <c:v>0.36230366492146598</c:v>
                </c:pt>
                <c:pt idx="3">
                  <c:v>4.5026178010471207E-2</c:v>
                </c:pt>
                <c:pt idx="4">
                  <c:v>9.4240837696335077E-3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2-48E8-896A-201580CC46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'P2_Situac econ personal'!$C$61:$C$62</c:f>
              <c:strCache>
                <c:ptCount val="2"/>
                <c:pt idx="0">
                  <c:v>SITUACIÓN ECONÓMICA PERSONAL</c:v>
                </c:pt>
                <c:pt idx="1">
                  <c:v>2018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'P2_Situac econ personal'!$B$63:$B$68</c:f>
              <c:strCache>
                <c:ptCount val="6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</c:strCache>
            </c:strRef>
          </c:cat>
          <c:val>
            <c:numRef>
              <c:f>'P2_Situac econ personal'!$C$63:$C$68</c:f>
              <c:numCache>
                <c:formatCode>###0.0%</c:formatCode>
                <c:ptCount val="6"/>
                <c:pt idx="0">
                  <c:v>3.1413612565445025E-2</c:v>
                </c:pt>
                <c:pt idx="1">
                  <c:v>0.54450261780104714</c:v>
                </c:pt>
                <c:pt idx="2">
                  <c:v>0.36020942408376966</c:v>
                </c:pt>
                <c:pt idx="3">
                  <c:v>5.2356020942408377E-2</c:v>
                </c:pt>
                <c:pt idx="4">
                  <c:v>1.1518324607329843E-2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8-4E5A-8D48-B728D7178F58}"/>
            </c:ext>
          </c:extLst>
        </c:ser>
        <c:ser>
          <c:idx val="1"/>
          <c:order val="1"/>
          <c:tx>
            <c:strRef>
              <c:f>'P2_Situac econ personal'!$D$61:$D$62</c:f>
              <c:strCache>
                <c:ptCount val="2"/>
                <c:pt idx="0">
                  <c:v>SITUACIÓN ECONÓMICA PERSONAL</c:v>
                </c:pt>
                <c:pt idx="1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'P2_Situac econ personal'!$B$63:$B$68</c:f>
              <c:strCache>
                <c:ptCount val="6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</c:strCache>
            </c:strRef>
          </c:cat>
          <c:val>
            <c:numRef>
              <c:f>'P2_Situac econ personal'!$D$63:$D$68</c:f>
              <c:numCache>
                <c:formatCode>###0.0%</c:formatCode>
                <c:ptCount val="6"/>
                <c:pt idx="0">
                  <c:v>2.2582481326001661E-2</c:v>
                </c:pt>
                <c:pt idx="1">
                  <c:v>0.58001326066548786</c:v>
                </c:pt>
                <c:pt idx="2">
                  <c:v>0.24545885151476876</c:v>
                </c:pt>
                <c:pt idx="3">
                  <c:v>0.11186931783383849</c:v>
                </c:pt>
                <c:pt idx="4">
                  <c:v>3.2140337143081156E-2</c:v>
                </c:pt>
                <c:pt idx="5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8-4E5A-8D48-B728D7178F58}"/>
            </c:ext>
          </c:extLst>
        </c:ser>
        <c:ser>
          <c:idx val="2"/>
          <c:order val="2"/>
          <c:tx>
            <c:strRef>
              <c:f>'P2_Situac econ personal'!$E$61:$E$62</c:f>
              <c:strCache>
                <c:ptCount val="2"/>
                <c:pt idx="0">
                  <c:v>SITUACIÓN ECONÓMICA PERSONAL</c:v>
                </c:pt>
                <c:pt idx="1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'P2_Situac econ personal'!$B$63:$B$68</c:f>
              <c:strCache>
                <c:ptCount val="6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</c:strCache>
            </c:strRef>
          </c:cat>
          <c:val>
            <c:numRef>
              <c:f>'P2_Situac econ personal'!$E$63:$E$68</c:f>
              <c:numCache>
                <c:formatCode>###0.0%</c:formatCode>
                <c:ptCount val="6"/>
                <c:pt idx="0">
                  <c:v>9.7000000000000003E-2</c:v>
                </c:pt>
                <c:pt idx="1">
                  <c:v>0.36299999999999999</c:v>
                </c:pt>
                <c:pt idx="2">
                  <c:v>0.442</c:v>
                </c:pt>
                <c:pt idx="3">
                  <c:v>6.4000000000000001E-2</c:v>
                </c:pt>
                <c:pt idx="4">
                  <c:v>3.1E-2</c:v>
                </c:pt>
                <c:pt idx="5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8-4E5A-8D48-B728D7178F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'P2_Situac econ personal'!$C$76:$C$77</c:f>
              <c:strCache>
                <c:ptCount val="2"/>
                <c:pt idx="0">
                  <c:v>SITUACIÓN ECONÓMICA PERSONAL</c:v>
                </c:pt>
                <c:pt idx="1">
                  <c:v>2018-2017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'P2_Situac econ personal'!$B$78:$B$83</c:f>
              <c:strCache>
                <c:ptCount val="6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</c:strCache>
            </c:strRef>
          </c:cat>
          <c:val>
            <c:numRef>
              <c:f>'P2_Situac econ personal'!$C$78:$C$83</c:f>
              <c:numCache>
                <c:formatCode>###0.0%</c:formatCode>
                <c:ptCount val="6"/>
                <c:pt idx="0">
                  <c:v>8.8311312394433635E-3</c:v>
                </c:pt>
                <c:pt idx="1">
                  <c:v>-3.5510642864440722E-2</c:v>
                </c:pt>
                <c:pt idx="2">
                  <c:v>0.1147505725690009</c:v>
                </c:pt>
                <c:pt idx="3">
                  <c:v>-5.9513296891430117E-2</c:v>
                </c:pt>
                <c:pt idx="4">
                  <c:v>-2.0622012535751313E-2</c:v>
                </c:pt>
                <c:pt idx="5">
                  <c:v>-8.0000000000000002E-3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1BD-9CAC-0C909B7413AB}"/>
            </c:ext>
          </c:extLst>
        </c:ser>
        <c:ser>
          <c:idx val="1"/>
          <c:order val="1"/>
          <c:tx>
            <c:strRef>
              <c:f>'P2_Situac econ personal'!$D$76:$D$77</c:f>
              <c:strCache>
                <c:ptCount val="2"/>
                <c:pt idx="0">
                  <c:v>SITUACIÓN ECONÓMICA PERSONAL</c:v>
                </c:pt>
                <c:pt idx="1">
                  <c:v>2018-2016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'P2_Situac econ personal'!$B$78:$B$83</c:f>
              <c:strCache>
                <c:ptCount val="6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</c:strCache>
            </c:strRef>
          </c:cat>
          <c:val>
            <c:numRef>
              <c:f>'P2_Situac econ personal'!$D$78:$D$83</c:f>
              <c:numCache>
                <c:formatCode>###0.0%</c:formatCode>
                <c:ptCount val="6"/>
                <c:pt idx="0">
                  <c:v>-6.5586387434554971E-2</c:v>
                </c:pt>
                <c:pt idx="1">
                  <c:v>0.18150261780104715</c:v>
                </c:pt>
                <c:pt idx="2">
                  <c:v>-8.1790575916230346E-2</c:v>
                </c:pt>
                <c:pt idx="3">
                  <c:v>-1.1643979057591625E-2</c:v>
                </c:pt>
                <c:pt idx="4">
                  <c:v>-1.9481675392670157E-2</c:v>
                </c:pt>
                <c:pt idx="5">
                  <c:v>-3.0000000000000001E-3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1BD-9CAC-0C909B7413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'P2_Situac econ personal'!$B$112</c:f>
              <c:strCache>
                <c:ptCount val="1"/>
                <c:pt idx="0">
                  <c:v>NOTA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'P2_Situac econ personal'!$C$110:$E$111</c:f>
              <c:multiLvlStrCache>
                <c:ptCount val="3"/>
                <c:lvl>
                  <c:pt idx="0">
                    <c:v>2018</c:v>
                  </c:pt>
                  <c:pt idx="1">
                    <c:v>2017</c:v>
                  </c:pt>
                  <c:pt idx="2">
                    <c:v>2016</c:v>
                  </c:pt>
                </c:lvl>
                <c:lvl>
                  <c:pt idx="0">
                    <c:v>SITUACIÓN ECONÓMICA PERSONAL</c:v>
                  </c:pt>
                </c:lvl>
              </c:multiLvlStrCache>
            </c:multiLvlStrRef>
          </c:cat>
          <c:val>
            <c:numRef>
              <c:f>'P2_Situac econ personal'!$C$112:$E$112</c:f>
              <c:numCache>
                <c:formatCode>###0.00</c:formatCode>
                <c:ptCount val="3"/>
                <c:pt idx="0">
                  <c:v>6.3298429319371738</c:v>
                </c:pt>
                <c:pt idx="1">
                  <c:v>6.1315502798433537</c:v>
                </c:pt>
                <c:pt idx="2">
                  <c:v>6.0812354145441843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4-42A2-9D08-01BB51B0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961384"/>
        <c:axId val="373957776"/>
      </c:barChart>
      <c:catAx>
        <c:axId val="373961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957776"/>
        <c:crosses val="autoZero"/>
        <c:auto val="1"/>
        <c:lblAlgn val="ctr"/>
        <c:lblOffset val="100"/>
        <c:noMultiLvlLbl val="0"/>
      </c:catAx>
      <c:valAx>
        <c:axId val="37395777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961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'P3_Situac polít Nav'!$C$44:$C$45</c:f>
              <c:strCache>
                <c:ptCount val="2"/>
                <c:pt idx="0">
                  <c:v>POLÍTICA</c:v>
                </c:pt>
                <c:pt idx="1">
                  <c:v>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'P3_Situac polít Nav'!$B$46:$B$52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  <c:pt idx="6">
                  <c:v>No contesta</c:v>
                </c:pt>
              </c:strCache>
            </c:strRef>
          </c:cat>
          <c:val>
            <c:numRef>
              <c:f>'P3_Situac polít Nav'!$C$46:$C$52</c:f>
              <c:numCache>
                <c:formatCode>###0.0%</c:formatCode>
                <c:ptCount val="7"/>
                <c:pt idx="0">
                  <c:v>2.8272251308900525E-2</c:v>
                </c:pt>
                <c:pt idx="1">
                  <c:v>0.23350785340314137</c:v>
                </c:pt>
                <c:pt idx="2">
                  <c:v>0.41047120418848165</c:v>
                </c:pt>
                <c:pt idx="3">
                  <c:v>0.19895287958115182</c:v>
                </c:pt>
                <c:pt idx="4">
                  <c:v>0.11204188481675391</c:v>
                </c:pt>
                <c:pt idx="5">
                  <c:v>1.2565445026178011E-2</c:v>
                </c:pt>
                <c:pt idx="6">
                  <c:v>4.1884816753926706E-3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2-482C-B3E3-EB4BEA18ED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'P3_Situac polít Nav'!$C$60:$C$61</c:f>
              <c:strCache>
                <c:ptCount val="2"/>
                <c:pt idx="0">
                  <c:v>NAVARRA</c:v>
                </c:pt>
                <c:pt idx="1">
                  <c:v>2018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1.8042399639152007E-3"/>
                  <c:y val="-3.9072039072039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8F-47BC-94C4-0C543B26E910}"/>
                </c:ext>
              </c:extLst>
            </c:dLbl>
            <c:dLbl>
              <c:idx val="6"/>
              <c:layout>
                <c:manualLayout>
                  <c:x val="0"/>
                  <c:y val="1.465201465201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F-47BC-94C4-0C543B26E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'P3_Situac polít Nav'!$B$62:$B$68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  <c:pt idx="6">
                  <c:v>No contesta</c:v>
                </c:pt>
              </c:strCache>
            </c:strRef>
          </c:cat>
          <c:val>
            <c:numRef>
              <c:f>'P3_Situac polít Nav'!$C$62:$C$68</c:f>
              <c:numCache>
                <c:formatCode>###0.0%</c:formatCode>
                <c:ptCount val="7"/>
                <c:pt idx="0">
                  <c:v>2.8272251308900525E-2</c:v>
                </c:pt>
                <c:pt idx="1">
                  <c:v>0.23350785340314137</c:v>
                </c:pt>
                <c:pt idx="2">
                  <c:v>0.41047120418848165</c:v>
                </c:pt>
                <c:pt idx="3">
                  <c:v>0.19895287958115182</c:v>
                </c:pt>
                <c:pt idx="4">
                  <c:v>0.11204188481675391</c:v>
                </c:pt>
                <c:pt idx="5">
                  <c:v>1.2565445026178011E-2</c:v>
                </c:pt>
                <c:pt idx="6">
                  <c:v>4.1884816753926706E-3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9-48D4-BCAC-EF94D84847A6}"/>
            </c:ext>
          </c:extLst>
        </c:ser>
        <c:ser>
          <c:idx val="1"/>
          <c:order val="1"/>
          <c:tx>
            <c:strRef>
              <c:f>'P3_Situac polít Nav'!$D$60:$D$61</c:f>
              <c:strCache>
                <c:ptCount val="2"/>
                <c:pt idx="0">
                  <c:v>NAVARRA</c:v>
                </c:pt>
                <c:pt idx="1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3"/>
              <c:layout>
                <c:manualLayout>
                  <c:x val="-6.615470111880483E-17"/>
                  <c:y val="-2.93040293040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8F-47BC-94C4-0C543B26E910}"/>
                </c:ext>
              </c:extLst>
            </c:dLbl>
            <c:dLbl>
              <c:idx val="4"/>
              <c:layout>
                <c:manualLayout>
                  <c:x val="0"/>
                  <c:y val="1.465201465201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F-47BC-94C4-0C543B26E910}"/>
                </c:ext>
              </c:extLst>
            </c:dLbl>
            <c:dLbl>
              <c:idx val="6"/>
              <c:layout>
                <c:manualLayout>
                  <c:x val="-1.3230940223760966E-16"/>
                  <c:y val="-3.41880341880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F-47BC-94C4-0C543B26E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'P3_Situac polít Nav'!$B$62:$B$68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  <c:pt idx="6">
                  <c:v>No contesta</c:v>
                </c:pt>
              </c:strCache>
            </c:strRef>
          </c:cat>
          <c:val>
            <c:numRef>
              <c:f>'P3_Situac polít Nav'!$D$62:$D$68</c:f>
              <c:numCache>
                <c:formatCode>###0.0%</c:formatCode>
                <c:ptCount val="7"/>
                <c:pt idx="0">
                  <c:v>2.1462971425513667E-2</c:v>
                </c:pt>
                <c:pt idx="1">
                  <c:v>0.27085996036800336</c:v>
                </c:pt>
                <c:pt idx="2">
                  <c:v>0.24613955367648407</c:v>
                </c:pt>
                <c:pt idx="3">
                  <c:v>0.26177937228627796</c:v>
                </c:pt>
                <c:pt idx="4">
                  <c:v>0.10898592475680675</c:v>
                </c:pt>
                <c:pt idx="5">
                  <c:v>8.0487032845597162E-2</c:v>
                </c:pt>
                <c:pt idx="6">
                  <c:v>1.0285184641316929E-2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9-48D4-BCAC-EF94D84847A6}"/>
            </c:ext>
          </c:extLst>
        </c:ser>
        <c:ser>
          <c:idx val="2"/>
          <c:order val="2"/>
          <c:tx>
            <c:strRef>
              <c:f>'P3_Situac polít Nav'!$E$60:$E$61</c:f>
              <c:strCache>
                <c:ptCount val="2"/>
                <c:pt idx="0">
                  <c:v>NAVARRA</c:v>
                </c:pt>
                <c:pt idx="1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6"/>
              <c:layout>
                <c:manualLayout>
                  <c:x val="-1.3230940223760966E-16"/>
                  <c:y val="1.953601953601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F-47BC-94C4-0C543B26E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'P3_Situac polít Nav'!$B$62:$B$68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  <c:pt idx="6">
                  <c:v>No contesta</c:v>
                </c:pt>
              </c:strCache>
            </c:strRef>
          </c:cat>
          <c:val>
            <c:numRef>
              <c:f>'P3_Situac polít Nav'!$E$62:$E$68</c:f>
              <c:numCache>
                <c:formatCode>###0.0%</c:formatCode>
                <c:ptCount val="7"/>
                <c:pt idx="0">
                  <c:v>5.8000000000000003E-2</c:v>
                </c:pt>
                <c:pt idx="1">
                  <c:v>0.11899999999999999</c:v>
                </c:pt>
                <c:pt idx="2">
                  <c:v>0.375</c:v>
                </c:pt>
                <c:pt idx="3">
                  <c:v>0.24399999999999999</c:v>
                </c:pt>
                <c:pt idx="4">
                  <c:v>0.159</c:v>
                </c:pt>
                <c:pt idx="5">
                  <c:v>4.1000000000000002E-2</c:v>
                </c:pt>
                <c:pt idx="6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9-48D4-BCAC-EF94D84847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'P3_Situac polít Nav'!$C$75:$C$76</c:f>
              <c:strCache>
                <c:ptCount val="2"/>
                <c:pt idx="0">
                  <c:v>NAVARRA</c:v>
                </c:pt>
                <c:pt idx="1">
                  <c:v>2018-2017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'P3_Situac polít Nav'!$B$77:$B$83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  <c:pt idx="6">
                  <c:v>No contesta</c:v>
                </c:pt>
              </c:strCache>
            </c:strRef>
          </c:cat>
          <c:val>
            <c:numRef>
              <c:f>'P3_Situac polít Nav'!$C$77:$C$83</c:f>
              <c:numCache>
                <c:formatCode>###0.0%</c:formatCode>
                <c:ptCount val="7"/>
                <c:pt idx="0">
                  <c:v>6.8092798833868581E-3</c:v>
                </c:pt>
                <c:pt idx="1">
                  <c:v>-3.7352106964861992E-2</c:v>
                </c:pt>
                <c:pt idx="2">
                  <c:v>0.16433165051199758</c:v>
                </c:pt>
                <c:pt idx="3">
                  <c:v>-6.2826492705126136E-2</c:v>
                </c:pt>
                <c:pt idx="4">
                  <c:v>3.0559600599471548E-3</c:v>
                </c:pt>
                <c:pt idx="5">
                  <c:v>-6.7921587819419149E-2</c:v>
                </c:pt>
                <c:pt idx="6">
                  <c:v>-6.0967029659242588E-3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2-4315-9E0E-44F12404F112}"/>
            </c:ext>
          </c:extLst>
        </c:ser>
        <c:ser>
          <c:idx val="1"/>
          <c:order val="1"/>
          <c:tx>
            <c:strRef>
              <c:f>'P3_Situac polít Nav'!$D$75:$D$76</c:f>
              <c:strCache>
                <c:ptCount val="2"/>
                <c:pt idx="0">
                  <c:v>NAVARRA</c:v>
                </c:pt>
                <c:pt idx="1">
                  <c:v>2018-2016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'P3_Situac polít Nav'!$B$77:$B$83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  <c:pt idx="6">
                  <c:v>No contesta</c:v>
                </c:pt>
              </c:strCache>
            </c:strRef>
          </c:cat>
          <c:val>
            <c:numRef>
              <c:f>'P3_Situac polít Nav'!$D$77:$D$83</c:f>
              <c:numCache>
                <c:formatCode>###0.0%</c:formatCode>
                <c:ptCount val="7"/>
                <c:pt idx="0">
                  <c:v>-2.9727748691099478E-2</c:v>
                </c:pt>
                <c:pt idx="1">
                  <c:v>0.11450785340314137</c:v>
                </c:pt>
                <c:pt idx="2">
                  <c:v>3.5471204188481653E-2</c:v>
                </c:pt>
                <c:pt idx="3">
                  <c:v>-4.5047120418848174E-2</c:v>
                </c:pt>
                <c:pt idx="4">
                  <c:v>-4.6958115183246094E-2</c:v>
                </c:pt>
                <c:pt idx="5">
                  <c:v>-2.8434554973821989E-2</c:v>
                </c:pt>
                <c:pt idx="6">
                  <c:v>1.884816753926705E-4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2-4315-9E0E-44F12404F1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'P3_Situac polít Nav'!$B$112</c:f>
              <c:strCache>
                <c:ptCount val="1"/>
                <c:pt idx="0">
                  <c:v>NOTA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'P3_Situac polít Nav'!$C$110:$E$111</c:f>
              <c:multiLvlStrCache>
                <c:ptCount val="3"/>
                <c:lvl>
                  <c:pt idx="0">
                    <c:v>2018</c:v>
                  </c:pt>
                  <c:pt idx="1">
                    <c:v>2017</c:v>
                  </c:pt>
                  <c:pt idx="2">
                    <c:v>2016</c:v>
                  </c:pt>
                </c:lvl>
                <c:lvl>
                  <c:pt idx="0">
                    <c:v>SITUACIÓN POLÍTICA DE NAVARRA</c:v>
                  </c:pt>
                </c:lvl>
              </c:multiLvlStrCache>
            </c:multiLvlStrRef>
          </c:cat>
          <c:val>
            <c:numRef>
              <c:f>'P3_Situac polít Nav'!$C$112:$E$112</c:f>
              <c:numCache>
                <c:formatCode>###0.00</c:formatCode>
                <c:ptCount val="3"/>
                <c:pt idx="0">
                  <c:v>4.6618743343982958</c:v>
                </c:pt>
                <c:pt idx="1">
                  <c:v>4.5436640801875408</c:v>
                </c:pt>
                <c:pt idx="2">
                  <c:v>4.1446842592063566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9-41C1-BBBB-6C8D893CD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961384"/>
        <c:axId val="373957776"/>
      </c:barChart>
      <c:catAx>
        <c:axId val="373961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957776"/>
        <c:crosses val="autoZero"/>
        <c:auto val="1"/>
        <c:lblAlgn val="ctr"/>
        <c:lblOffset val="100"/>
        <c:noMultiLvlLbl val="0"/>
      </c:catAx>
      <c:valAx>
        <c:axId val="37395777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961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'P3_Situac polít Nav'!$B$125:$B$126</c:f>
              <c:strCache>
                <c:ptCount val="2"/>
                <c:pt idx="0">
                  <c:v>OCT 2018</c:v>
                </c:pt>
                <c:pt idx="1">
                  <c:v>NAVARRA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1.8042399639152007E-3"/>
                  <c:y val="-3.9072039072039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1-45E2-8AA4-55EC2263803A}"/>
                </c:ext>
              </c:extLst>
            </c:dLbl>
            <c:dLbl>
              <c:idx val="6"/>
              <c:layout>
                <c:manualLayout>
                  <c:x val="0"/>
                  <c:y val="1.465201465201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1-45E2-8AA4-55EC22638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'P3_Situac polít Nav'!$A$127:$A$133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  <c:pt idx="6">
                  <c:v>No contesta</c:v>
                </c:pt>
              </c:strCache>
            </c:strRef>
          </c:cat>
          <c:val>
            <c:numRef>
              <c:f>'P3_Situac polít Nav'!$B$127:$B$133</c:f>
              <c:numCache>
                <c:formatCode>###0.0%</c:formatCode>
                <c:ptCount val="7"/>
                <c:pt idx="0">
                  <c:v>2.8272251308900525E-2</c:v>
                </c:pt>
                <c:pt idx="1">
                  <c:v>0.23350785340314137</c:v>
                </c:pt>
                <c:pt idx="2">
                  <c:v>0.41047120418848165</c:v>
                </c:pt>
                <c:pt idx="3">
                  <c:v>0.19895287958115182</c:v>
                </c:pt>
                <c:pt idx="4">
                  <c:v>0.11204188481675391</c:v>
                </c:pt>
                <c:pt idx="5">
                  <c:v>1.2565445026178011E-2</c:v>
                </c:pt>
                <c:pt idx="6">
                  <c:v>4.1884816753926706E-3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81-45E2-8AA4-55EC2263803A}"/>
            </c:ext>
          </c:extLst>
        </c:ser>
        <c:ser>
          <c:idx val="1"/>
          <c:order val="1"/>
          <c:tx>
            <c:strRef>
              <c:f>'P3_Situac polít Nav'!$C$125:$C$126</c:f>
              <c:strCache>
                <c:ptCount val="2"/>
                <c:pt idx="0">
                  <c:v>OCT 2018</c:v>
                </c:pt>
                <c:pt idx="1">
                  <c:v>ESPAÑA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3"/>
              <c:layout>
                <c:manualLayout>
                  <c:x val="-6.615470111880483E-17"/>
                  <c:y val="-2.93040293040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5E2-8AA4-55EC2263803A}"/>
                </c:ext>
              </c:extLst>
            </c:dLbl>
            <c:dLbl>
              <c:idx val="4"/>
              <c:layout>
                <c:manualLayout>
                  <c:x val="0"/>
                  <c:y val="1.465201465201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1-45E2-8AA4-55EC2263803A}"/>
                </c:ext>
              </c:extLst>
            </c:dLbl>
            <c:dLbl>
              <c:idx val="6"/>
              <c:layout>
                <c:manualLayout>
                  <c:x val="-1.3230940223760966E-16"/>
                  <c:y val="-3.41880341880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1-45E2-8AA4-55EC22638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'P3_Situac polít Nav'!$A$127:$A$133</c:f>
              <c:strCache>
                <c:ptCount val="7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  <c:pt idx="5">
                  <c:v>No sabe</c:v>
                </c:pt>
                <c:pt idx="6">
                  <c:v>No contesta</c:v>
                </c:pt>
              </c:strCache>
            </c:strRef>
          </c:cat>
          <c:val>
            <c:numRef>
              <c:f>'P3_Situac polít Nav'!$C$127:$C$133</c:f>
              <c:numCache>
                <c:formatCode>###0.0%</c:formatCode>
                <c:ptCount val="7"/>
                <c:pt idx="0">
                  <c:v>1E-3</c:v>
                </c:pt>
                <c:pt idx="1">
                  <c:v>4.3999999999999997E-2</c:v>
                </c:pt>
                <c:pt idx="2">
                  <c:v>0.28699999999999998</c:v>
                </c:pt>
                <c:pt idx="3">
                  <c:v>0.35399999999999998</c:v>
                </c:pt>
                <c:pt idx="4">
                  <c:v>0.28399999999999997</c:v>
                </c:pt>
                <c:pt idx="5">
                  <c:v>2.5999999999999999E-2</c:v>
                </c:pt>
                <c:pt idx="6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81-45E2-8AA4-55EC226380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'P4_Situac econ Nav (Rec)'!$C$21:$C$22</c:f>
              <c:strCache>
                <c:ptCount val="2"/>
                <c:pt idx="0">
                  <c:v>NAVARRA</c:v>
                </c:pt>
                <c:pt idx="1">
                  <c:v>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'P4_Situac econ Nav (Rec)'!$B$23:$B$26</c:f>
              <c:strCache>
                <c:ptCount val="4"/>
                <c:pt idx="0">
                  <c:v>Mejor</c:v>
                </c:pt>
                <c:pt idx="1">
                  <c:v>Igual</c:v>
                </c:pt>
                <c:pt idx="2">
                  <c:v>Peor</c:v>
                </c:pt>
                <c:pt idx="3">
                  <c:v>No sabe</c:v>
                </c:pt>
              </c:strCache>
            </c:strRef>
          </c:cat>
          <c:val>
            <c:numRef>
              <c:f>'P4_Situac econ Nav (Rec)'!$C$23:$C$26</c:f>
              <c:numCache>
                <c:formatCode>###0.0%</c:formatCode>
                <c:ptCount val="4"/>
                <c:pt idx="0">
                  <c:v>0.27225130890052357</c:v>
                </c:pt>
                <c:pt idx="1">
                  <c:v>0.55392670157068058</c:v>
                </c:pt>
                <c:pt idx="2">
                  <c:v>0.16020942408376965</c:v>
                </c:pt>
                <c:pt idx="3">
                  <c:v>1.3612565445026177E-2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D-4005-A88B-2C625FBC5D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'P4_Situac econ Nav (Rec)'!$C$39:$C$40</c:f>
              <c:strCache>
                <c:ptCount val="2"/>
                <c:pt idx="0">
                  <c:v>NAVARRA</c:v>
                </c:pt>
                <c:pt idx="1">
                  <c:v>2018-RECUERDO DEL 2017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'P4_Situac econ Nav (Rec)'!$B$41:$B$43</c:f>
              <c:strCache>
                <c:ptCount val="3"/>
                <c:pt idx="0">
                  <c:v>Peor que el año pasado</c:v>
                </c:pt>
                <c:pt idx="1">
                  <c:v>Igual</c:v>
                </c:pt>
                <c:pt idx="2">
                  <c:v>Mejor que ahora</c:v>
                </c:pt>
              </c:strCache>
            </c:strRef>
          </c:cat>
          <c:val>
            <c:numRef>
              <c:f>'P4_Situac econ Nav (Rec)'!$C$41:$C$43</c:f>
              <c:numCache>
                <c:formatCode>###0.0%</c:formatCode>
                <c:ptCount val="3"/>
                <c:pt idx="0">
                  <c:v>0.16242038216560509</c:v>
                </c:pt>
                <c:pt idx="1">
                  <c:v>0.56157112526539277</c:v>
                </c:pt>
                <c:pt idx="2">
                  <c:v>0.27600849256900212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1-4DF4-BD19-7EF0F43C9F90}"/>
            </c:ext>
          </c:extLst>
        </c:ser>
        <c:ser>
          <c:idx val="1"/>
          <c:order val="1"/>
          <c:tx>
            <c:strRef>
              <c:f>'P4_Situac econ Nav (Rec)'!$D$39:$D$40</c:f>
              <c:strCache>
                <c:ptCount val="2"/>
                <c:pt idx="0">
                  <c:v>NAVARRA</c:v>
                </c:pt>
                <c:pt idx="1">
                  <c:v>2017-PROSPECTIVA DEL 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'P4_Situac econ Nav (Rec)'!$B$41:$B$43</c:f>
              <c:strCache>
                <c:ptCount val="3"/>
                <c:pt idx="0">
                  <c:v>Peor que el año pasado</c:v>
                </c:pt>
                <c:pt idx="1">
                  <c:v>Igual</c:v>
                </c:pt>
                <c:pt idx="2">
                  <c:v>Mejor que ahora</c:v>
                </c:pt>
              </c:strCache>
            </c:strRef>
          </c:cat>
          <c:val>
            <c:numRef>
              <c:f>'P4_Situac econ Nav (Rec)'!$D$41:$D$43</c:f>
              <c:numCache>
                <c:formatCode>###0.0%</c:formatCode>
                <c:ptCount val="3"/>
                <c:pt idx="0">
                  <c:v>0.14075716042642081</c:v>
                </c:pt>
                <c:pt idx="1">
                  <c:v>0.4164334955568354</c:v>
                </c:pt>
                <c:pt idx="2">
                  <c:v>0.44280934401674377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1-4DF4-BD19-7EF0F43C9F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5940864"/>
        <c:axId val="105955328"/>
      </c:barChart>
      <c:catAx>
        <c:axId val="105940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'P5_Situac polít Nav (Rec)'!$C$33:$C$34</c:f>
              <c:strCache>
                <c:ptCount val="2"/>
                <c:pt idx="0">
                  <c:v>SITUACIÓN POLÍTICA DE NAVARRA</c:v>
                </c:pt>
                <c:pt idx="1">
                  <c:v>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'P5_Situac polít Nav (Rec)'!$B$35:$B$39</c:f>
              <c:strCache>
                <c:ptCount val="5"/>
                <c:pt idx="0">
                  <c:v>Mejor</c:v>
                </c:pt>
                <c:pt idx="1">
                  <c:v>Igual</c:v>
                </c:pt>
                <c:pt idx="2">
                  <c:v>Peor</c:v>
                </c:pt>
                <c:pt idx="3">
                  <c:v>No sabe</c:v>
                </c:pt>
                <c:pt idx="4">
                  <c:v>No contesta</c:v>
                </c:pt>
              </c:strCache>
            </c:strRef>
          </c:cat>
          <c:val>
            <c:numRef>
              <c:f>'P5_Situac polít Nav (Rec)'!$C$35:$C$39</c:f>
              <c:numCache>
                <c:formatCode>###0.0%</c:formatCode>
                <c:ptCount val="5"/>
                <c:pt idx="0">
                  <c:v>0.1130890052356021</c:v>
                </c:pt>
                <c:pt idx="1">
                  <c:v>0.60104712041884811</c:v>
                </c:pt>
                <c:pt idx="2">
                  <c:v>0.26701570680628273</c:v>
                </c:pt>
                <c:pt idx="3">
                  <c:v>1.6753926701570682E-2</c:v>
                </c:pt>
                <c:pt idx="4">
                  <c:v>2.0942408376963353E-3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4-4037-9DB0-A351F29945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'P5_Situac polít Nav (Rec)'!$C$51:$C$52</c:f>
              <c:strCache>
                <c:ptCount val="2"/>
                <c:pt idx="0">
                  <c:v>SITUACIÓN POLÍTICA DE NAVARRA</c:v>
                </c:pt>
                <c:pt idx="1">
                  <c:v>2018-RECUERDO DEL 2017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'P5_Situac polít Nav (Rec)'!$B$53:$B$55</c:f>
              <c:strCache>
                <c:ptCount val="3"/>
                <c:pt idx="0">
                  <c:v>Peor</c:v>
                </c:pt>
                <c:pt idx="1">
                  <c:v>Igual</c:v>
                </c:pt>
                <c:pt idx="2">
                  <c:v>Mejor</c:v>
                </c:pt>
              </c:strCache>
            </c:strRef>
          </c:cat>
          <c:val>
            <c:numRef>
              <c:f>'P5_Situac polít Nav (Rec)'!$C$53:$C$55</c:f>
              <c:numCache>
                <c:formatCode>###0.0%</c:formatCode>
                <c:ptCount val="3"/>
                <c:pt idx="0">
                  <c:v>0.27214514407684098</c:v>
                </c:pt>
                <c:pt idx="1">
                  <c:v>0.61259338313767342</c:v>
                </c:pt>
                <c:pt idx="2">
                  <c:v>0.1152614727854856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1-4312-88F5-76EEE9520E06}"/>
            </c:ext>
          </c:extLst>
        </c:ser>
        <c:ser>
          <c:idx val="1"/>
          <c:order val="1"/>
          <c:tx>
            <c:strRef>
              <c:f>'P5_Situac polít Nav (Rec)'!$D$51:$D$52</c:f>
              <c:strCache>
                <c:ptCount val="2"/>
                <c:pt idx="0">
                  <c:v>SITUACIÓN POLÍTICA DE NAVARRA</c:v>
                </c:pt>
                <c:pt idx="1">
                  <c:v>2017-PROSPECTIVA DEL 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'P5_Situac polít Nav (Rec)'!$B$53:$B$55</c:f>
              <c:strCache>
                <c:ptCount val="3"/>
                <c:pt idx="0">
                  <c:v>Peor</c:v>
                </c:pt>
                <c:pt idx="1">
                  <c:v>Igual</c:v>
                </c:pt>
                <c:pt idx="2">
                  <c:v>Mejor</c:v>
                </c:pt>
              </c:strCache>
            </c:strRef>
          </c:cat>
          <c:val>
            <c:numRef>
              <c:f>'P5_Situac polít Nav (Rec)'!$D$53:$D$55</c:f>
              <c:numCache>
                <c:formatCode>###0.0%</c:formatCode>
                <c:ptCount val="3"/>
                <c:pt idx="0">
                  <c:v>0.191</c:v>
                </c:pt>
                <c:pt idx="1">
                  <c:v>0.6</c:v>
                </c:pt>
                <c:pt idx="2">
                  <c:v>0.20899999999999999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1-4312-88F5-76EEE9520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5940864"/>
        <c:axId val="105955328"/>
      </c:barChart>
      <c:catAx>
        <c:axId val="105940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'P6_Situac econ Nav (Prosp)'!$C$11:$C$12</c:f>
              <c:strCache>
                <c:ptCount val="2"/>
                <c:pt idx="0">
                  <c:v>NAVARRA</c:v>
                </c:pt>
                <c:pt idx="1">
                  <c:v>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'P6_Situac econ Nav (Prosp)'!$B$13:$B$17</c:f>
              <c:strCache>
                <c:ptCount val="5"/>
                <c:pt idx="0">
                  <c:v>Mejor</c:v>
                </c:pt>
                <c:pt idx="1">
                  <c:v>Igual</c:v>
                </c:pt>
                <c:pt idx="2">
                  <c:v>Peor</c:v>
                </c:pt>
                <c:pt idx="3">
                  <c:v>No sabe</c:v>
                </c:pt>
                <c:pt idx="4">
                  <c:v>No contesta</c:v>
                </c:pt>
              </c:strCache>
            </c:strRef>
          </c:cat>
          <c:val>
            <c:numRef>
              <c:f>'P6_Situac econ Nav (Prosp)'!$C$13:$C$17</c:f>
              <c:numCache>
                <c:formatCode>###0.0%</c:formatCode>
                <c:ptCount val="5"/>
                <c:pt idx="0">
                  <c:v>0.35078534031413611</c:v>
                </c:pt>
                <c:pt idx="1">
                  <c:v>0.46387434554973822</c:v>
                </c:pt>
                <c:pt idx="2">
                  <c:v>0.12774869109947645</c:v>
                </c:pt>
                <c:pt idx="3">
                  <c:v>5.549738219895288E-2</c:v>
                </c:pt>
                <c:pt idx="4">
                  <c:v>2.0942408376963353E-3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0-4F1E-8D5A-7FE360F4DC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'P6_Situac econ Nav (Prosp)'!$C$29:$C$30</c:f>
              <c:strCache>
                <c:ptCount val="2"/>
                <c:pt idx="0">
                  <c:v>NAVARRA</c:v>
                </c:pt>
                <c:pt idx="1">
                  <c:v>2018-RECUERDO DEL 2017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'P6_Situac econ Nav (Prosp)'!$B$31:$B$33</c:f>
              <c:strCache>
                <c:ptCount val="3"/>
                <c:pt idx="0">
                  <c:v>Peor que el año pasado</c:v>
                </c:pt>
                <c:pt idx="1">
                  <c:v>Igual</c:v>
                </c:pt>
                <c:pt idx="2">
                  <c:v>Mejor que ahora</c:v>
                </c:pt>
              </c:strCache>
            </c:strRef>
          </c:cat>
          <c:val>
            <c:numRef>
              <c:f>'P6_Situac econ Nav (Prosp)'!$C$31:$C$33</c:f>
              <c:numCache>
                <c:formatCode>###0.0%</c:formatCode>
                <c:ptCount val="3"/>
                <c:pt idx="0">
                  <c:v>0.16242038216560509</c:v>
                </c:pt>
                <c:pt idx="1">
                  <c:v>0.56157112526539277</c:v>
                </c:pt>
                <c:pt idx="2">
                  <c:v>0.27600849256900212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1-43DE-876D-4D796118A247}"/>
            </c:ext>
          </c:extLst>
        </c:ser>
        <c:ser>
          <c:idx val="1"/>
          <c:order val="1"/>
          <c:tx>
            <c:strRef>
              <c:f>'P6_Situac econ Nav (Prosp)'!$D$29:$D$30</c:f>
              <c:strCache>
                <c:ptCount val="2"/>
                <c:pt idx="0">
                  <c:v>NAVARRA</c:v>
                </c:pt>
                <c:pt idx="1">
                  <c:v>2018-PROSPECTIVA DEL 2019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'P6_Situac econ Nav (Prosp)'!$B$31:$B$33</c:f>
              <c:strCache>
                <c:ptCount val="3"/>
                <c:pt idx="0">
                  <c:v>Peor que el año pasado</c:v>
                </c:pt>
                <c:pt idx="1">
                  <c:v>Igual</c:v>
                </c:pt>
                <c:pt idx="2">
                  <c:v>Mejor que ahora</c:v>
                </c:pt>
              </c:strCache>
            </c:strRef>
          </c:cat>
          <c:val>
            <c:numRef>
              <c:f>'P6_Situac econ Nav (Prosp)'!$D$31:$D$33</c:f>
              <c:numCache>
                <c:formatCode>0.0%</c:formatCode>
                <c:ptCount val="3"/>
                <c:pt idx="0">
                  <c:v>0.13600000000000001</c:v>
                </c:pt>
                <c:pt idx="1">
                  <c:v>0.49199999999999999</c:v>
                </c:pt>
                <c:pt idx="2">
                  <c:v>0.372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1-43DE-876D-4D796118A2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5940864"/>
        <c:axId val="105955328"/>
      </c:barChart>
      <c:catAx>
        <c:axId val="105940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'P7_Situac econ personal (Prosp)'!$C$37</c:f>
              <c:strCache>
                <c:ptCount val="1"/>
                <c:pt idx="0">
                  <c:v>2018 ECONOMÍA PERSONAL-PROSPECTIVA 2019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'P7_Situac econ personal (Prosp)'!$B$38:$B$42</c:f>
              <c:strCache>
                <c:ptCount val="5"/>
                <c:pt idx="0">
                  <c:v>Mejor</c:v>
                </c:pt>
                <c:pt idx="1">
                  <c:v>Igual</c:v>
                </c:pt>
                <c:pt idx="2">
                  <c:v>Peor</c:v>
                </c:pt>
                <c:pt idx="3">
                  <c:v>No sabe</c:v>
                </c:pt>
                <c:pt idx="4">
                  <c:v>No contesta</c:v>
                </c:pt>
              </c:strCache>
            </c:strRef>
          </c:cat>
          <c:val>
            <c:numRef>
              <c:f>'P7_Situac econ personal (Prosp)'!$C$38:$C$42</c:f>
              <c:numCache>
                <c:formatCode>###0.0%</c:formatCode>
                <c:ptCount val="5"/>
                <c:pt idx="0">
                  <c:v>0.2261780104712042</c:v>
                </c:pt>
                <c:pt idx="1">
                  <c:v>0.65235602094240841</c:v>
                </c:pt>
                <c:pt idx="2">
                  <c:v>0.10890052356020942</c:v>
                </c:pt>
                <c:pt idx="3">
                  <c:v>1.2565445026178011E-2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1-47AE-A287-C5558B87C416}"/>
            </c:ext>
          </c:extLst>
        </c:ser>
        <c:ser>
          <c:idx val="1"/>
          <c:order val="1"/>
          <c:tx>
            <c:strRef>
              <c:f>'P7_Situac econ personal (Prosp)'!$D$37</c:f>
              <c:strCache>
                <c:ptCount val="1"/>
                <c:pt idx="0">
                  <c:v>2018 ECONOMÍA NAVARRA-PROSPECTIVA DEL 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'P7_Situac econ personal (Prosp)'!$B$38:$B$42</c:f>
              <c:strCache>
                <c:ptCount val="5"/>
                <c:pt idx="0">
                  <c:v>Mejor</c:v>
                </c:pt>
                <c:pt idx="1">
                  <c:v>Igual</c:v>
                </c:pt>
                <c:pt idx="2">
                  <c:v>Peor</c:v>
                </c:pt>
                <c:pt idx="3">
                  <c:v>No sabe</c:v>
                </c:pt>
                <c:pt idx="4">
                  <c:v>No contesta</c:v>
                </c:pt>
              </c:strCache>
            </c:strRef>
          </c:cat>
          <c:val>
            <c:numRef>
              <c:f>'P7_Situac econ personal (Prosp)'!$D$38:$D$42</c:f>
              <c:numCache>
                <c:formatCode>###0.0%</c:formatCode>
                <c:ptCount val="5"/>
                <c:pt idx="0">
                  <c:v>0.35078534031413611</c:v>
                </c:pt>
                <c:pt idx="1">
                  <c:v>0.46387434554973822</c:v>
                </c:pt>
                <c:pt idx="2">
                  <c:v>0.12774869109947645</c:v>
                </c:pt>
                <c:pt idx="3">
                  <c:v>5.549738219895288E-2</c:v>
                </c:pt>
                <c:pt idx="4">
                  <c:v>2.0942408376963353E-3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1-47AE-A287-C5558B87C4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'P7_Situac econ personal (Prosp)'!$C$53:$C$54</c:f>
              <c:strCache>
                <c:ptCount val="2"/>
                <c:pt idx="0">
                  <c:v>SITUACIÓN ECONÓMICA PERSONAL-PROSPECTIVA</c:v>
                </c:pt>
                <c:pt idx="1">
                  <c:v>2018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'P7_Situac econ personal (Prosp)'!$B$55:$B$59</c:f>
              <c:strCache>
                <c:ptCount val="5"/>
                <c:pt idx="0">
                  <c:v>Mejor</c:v>
                </c:pt>
                <c:pt idx="1">
                  <c:v>Igual</c:v>
                </c:pt>
                <c:pt idx="2">
                  <c:v>Peor</c:v>
                </c:pt>
                <c:pt idx="3">
                  <c:v>No sabe</c:v>
                </c:pt>
                <c:pt idx="4">
                  <c:v>No contesta</c:v>
                </c:pt>
              </c:strCache>
            </c:strRef>
          </c:cat>
          <c:val>
            <c:numRef>
              <c:f>'P7_Situac econ personal (Prosp)'!$C$55:$C$59</c:f>
              <c:numCache>
                <c:formatCode>###0.0%</c:formatCode>
                <c:ptCount val="5"/>
                <c:pt idx="0">
                  <c:v>0.2261780104712042</c:v>
                </c:pt>
                <c:pt idx="1">
                  <c:v>0.65235602094240841</c:v>
                </c:pt>
                <c:pt idx="2">
                  <c:v>0.10890052356020942</c:v>
                </c:pt>
                <c:pt idx="3">
                  <c:v>1.2565445026178011E-2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D-48D1-A7DD-B242367212C1}"/>
            </c:ext>
          </c:extLst>
        </c:ser>
        <c:ser>
          <c:idx val="1"/>
          <c:order val="1"/>
          <c:tx>
            <c:strRef>
              <c:f>'P7_Situac econ personal (Prosp)'!$D$53:$D$54</c:f>
              <c:strCache>
                <c:ptCount val="2"/>
                <c:pt idx="0">
                  <c:v>SITUACIÓN ECONÓMICA PERSONAL-PROSPECTIVA</c:v>
                </c:pt>
                <c:pt idx="1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'P7_Situac econ personal (Prosp)'!$B$55:$B$59</c:f>
              <c:strCache>
                <c:ptCount val="5"/>
                <c:pt idx="0">
                  <c:v>Mejor</c:v>
                </c:pt>
                <c:pt idx="1">
                  <c:v>Igual</c:v>
                </c:pt>
                <c:pt idx="2">
                  <c:v>Peor</c:v>
                </c:pt>
                <c:pt idx="3">
                  <c:v>No sabe</c:v>
                </c:pt>
                <c:pt idx="4">
                  <c:v>No contesta</c:v>
                </c:pt>
              </c:strCache>
            </c:strRef>
          </c:cat>
          <c:val>
            <c:numRef>
              <c:f>'P7_Situac econ personal (Prosp)'!$D$55:$D$59</c:f>
              <c:numCache>
                <c:formatCode>###0.0%</c:formatCode>
                <c:ptCount val="5"/>
                <c:pt idx="0">
                  <c:v>0.22652609986434644</c:v>
                </c:pt>
                <c:pt idx="1">
                  <c:v>0.63470237802645546</c:v>
                </c:pt>
                <c:pt idx="2">
                  <c:v>7.6369515433820853E-2</c:v>
                </c:pt>
                <c:pt idx="3">
                  <c:v>5.9170703629270828E-2</c:v>
                </c:pt>
                <c:pt idx="4">
                  <c:v>3.231303046106397E-3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D-48D1-A7DD-B242367212C1}"/>
            </c:ext>
          </c:extLst>
        </c:ser>
        <c:ser>
          <c:idx val="2"/>
          <c:order val="2"/>
          <c:tx>
            <c:strRef>
              <c:f>'P7_Situac econ personal (Prosp)'!$E$53:$E$54</c:f>
              <c:strCache>
                <c:ptCount val="2"/>
                <c:pt idx="0">
                  <c:v>SITUACIÓN ECONÓMICA PERSONAL-PROSPECTIVA</c:v>
                </c:pt>
                <c:pt idx="1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'P7_Situac econ personal (Prosp)'!$B$55:$B$59</c:f>
              <c:strCache>
                <c:ptCount val="5"/>
                <c:pt idx="0">
                  <c:v>Mejor</c:v>
                </c:pt>
                <c:pt idx="1">
                  <c:v>Igual</c:v>
                </c:pt>
                <c:pt idx="2">
                  <c:v>Peor</c:v>
                </c:pt>
                <c:pt idx="3">
                  <c:v>No sabe</c:v>
                </c:pt>
                <c:pt idx="4">
                  <c:v>No contesta</c:v>
                </c:pt>
              </c:strCache>
            </c:strRef>
          </c:cat>
          <c:val>
            <c:numRef>
              <c:f>'P7_Situac econ personal (Prosp)'!$E$55:$E$59</c:f>
              <c:numCache>
                <c:formatCode>###0.0%</c:formatCode>
                <c:ptCount val="5"/>
                <c:pt idx="0">
                  <c:v>0.22386629700480568</c:v>
                </c:pt>
                <c:pt idx="1">
                  <c:v>0.63430632101006146</c:v>
                </c:pt>
                <c:pt idx="2">
                  <c:v>9.3596093581728254E-2</c:v>
                </c:pt>
                <c:pt idx="3">
                  <c:v>4.5192746426207922E-2</c:v>
                </c:pt>
                <c:pt idx="4">
                  <c:v>3.0385419771966492E-3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D-48D1-A7DD-B242367212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'P8_Situac polít Nav (Prosp)'!$C$24</c:f>
              <c:strCache>
                <c:ptCount val="1"/>
                <c:pt idx="0">
                  <c:v>2018 SITUACIÓN POLÍTICA DE NAVARRA-PROSPECTIVA 2019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'P8_Situac polít Nav (Prosp)'!$B$25:$B$29</c:f>
              <c:strCache>
                <c:ptCount val="5"/>
                <c:pt idx="0">
                  <c:v>Mejor</c:v>
                </c:pt>
                <c:pt idx="1">
                  <c:v>Igual</c:v>
                </c:pt>
                <c:pt idx="2">
                  <c:v>Peor</c:v>
                </c:pt>
                <c:pt idx="3">
                  <c:v>No sabe</c:v>
                </c:pt>
                <c:pt idx="4">
                  <c:v>No contesta</c:v>
                </c:pt>
              </c:strCache>
            </c:strRef>
          </c:cat>
          <c:val>
            <c:numRef>
              <c:f>'P8_Situac polít Nav (Prosp)'!$C$25:$C$29</c:f>
              <c:numCache>
                <c:formatCode>###0.0%</c:formatCode>
                <c:ptCount val="5"/>
                <c:pt idx="0">
                  <c:v>0.21989528795811519</c:v>
                </c:pt>
                <c:pt idx="1">
                  <c:v>0.5570680628272251</c:v>
                </c:pt>
                <c:pt idx="2">
                  <c:v>0.1643979057591623</c:v>
                </c:pt>
                <c:pt idx="3">
                  <c:v>5.549738219895288E-2</c:v>
                </c:pt>
                <c:pt idx="4">
                  <c:v>3.1413612565445027E-3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4-463B-B234-35CC8C98CAF4}"/>
            </c:ext>
          </c:extLst>
        </c:ser>
        <c:ser>
          <c:idx val="1"/>
          <c:order val="1"/>
          <c:tx>
            <c:strRef>
              <c:f>'P8_Situac polít Nav (Prosp)'!$D$24</c:f>
              <c:strCache>
                <c:ptCount val="1"/>
                <c:pt idx="0">
                  <c:v>2018 SITUACIÓN POLÍTICA DE NAVARRA-RETROSPECTIVA 2017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'P8_Situac polít Nav (Prosp)'!$B$25:$B$29</c:f>
              <c:strCache>
                <c:ptCount val="5"/>
                <c:pt idx="0">
                  <c:v>Mejor</c:v>
                </c:pt>
                <c:pt idx="1">
                  <c:v>Igual</c:v>
                </c:pt>
                <c:pt idx="2">
                  <c:v>Peor</c:v>
                </c:pt>
                <c:pt idx="3">
                  <c:v>No sabe</c:v>
                </c:pt>
                <c:pt idx="4">
                  <c:v>No contesta</c:v>
                </c:pt>
              </c:strCache>
            </c:strRef>
          </c:cat>
          <c:val>
            <c:numRef>
              <c:f>'P8_Situac polít Nav (Prosp)'!$D$25:$D$29</c:f>
              <c:numCache>
                <c:formatCode>###0.0%</c:formatCode>
                <c:ptCount val="5"/>
                <c:pt idx="0">
                  <c:v>0.1130890052356021</c:v>
                </c:pt>
                <c:pt idx="1">
                  <c:v>0.60104712041884811</c:v>
                </c:pt>
                <c:pt idx="2">
                  <c:v>0.26701570680628273</c:v>
                </c:pt>
                <c:pt idx="3">
                  <c:v>1.6753926701570682E-2</c:v>
                </c:pt>
                <c:pt idx="4">
                  <c:v>2.0942408376963353E-3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4-463B-B234-35CC8C98CA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5940864"/>
        <c:axId val="105955328"/>
      </c:barChart>
      <c:catAx>
        <c:axId val="1059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24</xdr:row>
      <xdr:rowOff>0</xdr:rowOff>
    </xdr:from>
    <xdr:to>
      <xdr:col>15</xdr:col>
      <xdr:colOff>180975</xdr:colOff>
      <xdr:row>38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B747D7-3B9D-48A1-AB6D-1D77B5C87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60</xdr:row>
      <xdr:rowOff>0</xdr:rowOff>
    </xdr:from>
    <xdr:to>
      <xdr:col>15</xdr:col>
      <xdr:colOff>190500</xdr:colOff>
      <xdr:row>74</xdr:row>
      <xdr:rowOff>47625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22EFC63-E2C0-456B-BDF2-3CED09A00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40</xdr:row>
      <xdr:rowOff>0</xdr:rowOff>
    </xdr:from>
    <xdr:to>
      <xdr:col>15</xdr:col>
      <xdr:colOff>180975</xdr:colOff>
      <xdr:row>57</xdr:row>
      <xdr:rowOff>171450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B2E1FBF8-9B62-4A97-8053-93040D50B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90</xdr:row>
      <xdr:rowOff>147637</xdr:rowOff>
    </xdr:from>
    <xdr:to>
      <xdr:col>13</xdr:col>
      <xdr:colOff>723900</xdr:colOff>
      <xdr:row>105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E63DDD-26FE-4EF3-8E25-33456DE21E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42</xdr:row>
      <xdr:rowOff>0</xdr:rowOff>
    </xdr:from>
    <xdr:to>
      <xdr:col>15</xdr:col>
      <xdr:colOff>190500</xdr:colOff>
      <xdr:row>56</xdr:row>
      <xdr:rowOff>19050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899451A-7304-4F04-AF76-476DD896C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57</xdr:row>
      <xdr:rowOff>142875</xdr:rowOff>
    </xdr:from>
    <xdr:to>
      <xdr:col>15</xdr:col>
      <xdr:colOff>190500</xdr:colOff>
      <xdr:row>71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136C91-DEBD-4EA7-B75E-4954129BB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1504950</xdr:colOff>
      <xdr:row>74</xdr:row>
      <xdr:rowOff>0</xdr:rowOff>
    </xdr:from>
    <xdr:to>
      <xdr:col>15</xdr:col>
      <xdr:colOff>171450</xdr:colOff>
      <xdr:row>88</xdr:row>
      <xdr:rowOff>47625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42F5FA6-7ED3-4CCE-8C48-7354020AB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103</xdr:row>
      <xdr:rowOff>147637</xdr:rowOff>
    </xdr:from>
    <xdr:to>
      <xdr:col>13</xdr:col>
      <xdr:colOff>723900</xdr:colOff>
      <xdr:row>118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FCAAECB-F3E2-4ED2-A28E-EFB1649DE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41</xdr:row>
      <xdr:rowOff>0</xdr:rowOff>
    </xdr:from>
    <xdr:to>
      <xdr:col>15</xdr:col>
      <xdr:colOff>190500</xdr:colOff>
      <xdr:row>55</xdr:row>
      <xdr:rowOff>19050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675D73D0-1E56-4910-AB20-5B966DEF7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56</xdr:row>
      <xdr:rowOff>142875</xdr:rowOff>
    </xdr:from>
    <xdr:to>
      <xdr:col>15</xdr:col>
      <xdr:colOff>190500</xdr:colOff>
      <xdr:row>70</xdr:row>
      <xdr:rowOff>171450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77A7CDA1-5DC6-4C69-B5C1-1936B194D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1504950</xdr:colOff>
      <xdr:row>73</xdr:row>
      <xdr:rowOff>0</xdr:rowOff>
    </xdr:from>
    <xdr:to>
      <xdr:col>15</xdr:col>
      <xdr:colOff>171450</xdr:colOff>
      <xdr:row>87</xdr:row>
      <xdr:rowOff>47625</xdr:rowOff>
    </xdr:to>
    <xdr:graphicFrame macro="">
      <xdr:nvGraphicFramePr>
        <xdr:cNvPr id="8" name="2 Gráfico">
          <a:extLst>
            <a:ext uri="{FF2B5EF4-FFF2-40B4-BE49-F238E27FC236}">
              <a16:creationId xmlns:a16="http://schemas.microsoft.com/office/drawing/2014/main" id="{A9335A65-B28E-414A-8D7E-7D3372BD8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103</xdr:row>
      <xdr:rowOff>147637</xdr:rowOff>
    </xdr:from>
    <xdr:to>
      <xdr:col>13</xdr:col>
      <xdr:colOff>723900</xdr:colOff>
      <xdr:row>118</xdr:row>
      <xdr:rowOff>138112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D2E9FD4-EA63-4A05-86FC-857F63E17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9525</xdr:colOff>
      <xdr:row>121</xdr:row>
      <xdr:rowOff>142875</xdr:rowOff>
    </xdr:from>
    <xdr:to>
      <xdr:col>14</xdr:col>
      <xdr:colOff>190500</xdr:colOff>
      <xdr:row>135</xdr:row>
      <xdr:rowOff>171450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5BF755AA-8336-4BF9-8240-3ACFC88E6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18</xdr:row>
      <xdr:rowOff>0</xdr:rowOff>
    </xdr:from>
    <xdr:to>
      <xdr:col>15</xdr:col>
      <xdr:colOff>190500</xdr:colOff>
      <xdr:row>32</xdr:row>
      <xdr:rowOff>19050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7929632-DE48-4367-BDF6-6743109EB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35</xdr:row>
      <xdr:rowOff>0</xdr:rowOff>
    </xdr:from>
    <xdr:to>
      <xdr:col>15</xdr:col>
      <xdr:colOff>180975</xdr:colOff>
      <xdr:row>51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5B9E19-C154-49DF-A06E-C2B33FBD8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30</xdr:row>
      <xdr:rowOff>0</xdr:rowOff>
    </xdr:from>
    <xdr:to>
      <xdr:col>15</xdr:col>
      <xdr:colOff>190500</xdr:colOff>
      <xdr:row>44</xdr:row>
      <xdr:rowOff>19050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0B543FA-045D-4E16-9F89-4E77E454D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15</xdr:col>
      <xdr:colOff>180975</xdr:colOff>
      <xdr:row>63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0F3E75-691F-46CE-A605-DF58DD5CB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0</xdr:rowOff>
    </xdr:from>
    <xdr:to>
      <xdr:col>15</xdr:col>
      <xdr:colOff>190500</xdr:colOff>
      <xdr:row>22</xdr:row>
      <xdr:rowOff>19050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56B1679-5263-4EA3-9070-DE243CC23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15</xdr:col>
      <xdr:colOff>180975</xdr:colOff>
      <xdr:row>41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B4DDAC-7E69-48F9-BA3D-66AE0B563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33</xdr:row>
      <xdr:rowOff>0</xdr:rowOff>
    </xdr:from>
    <xdr:to>
      <xdr:col>15</xdr:col>
      <xdr:colOff>190500</xdr:colOff>
      <xdr:row>47</xdr:row>
      <xdr:rowOff>19050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59813DF-26C2-43E8-B25A-F2213BFDE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49</xdr:row>
      <xdr:rowOff>142875</xdr:rowOff>
    </xdr:from>
    <xdr:to>
      <xdr:col>15</xdr:col>
      <xdr:colOff>190500</xdr:colOff>
      <xdr:row>63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67D6FC-253A-4B3C-9A61-5B6E87C33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20</xdr:row>
      <xdr:rowOff>0</xdr:rowOff>
    </xdr:from>
    <xdr:to>
      <xdr:col>15</xdr:col>
      <xdr:colOff>190500</xdr:colOff>
      <xdr:row>34</xdr:row>
      <xdr:rowOff>19050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188DE59-EEC6-42F5-86A3-FC4D40609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71411-5D01-4EA9-BAF7-2F2939C43BB3}">
  <dimension ref="A1:BI389"/>
  <sheetViews>
    <sheetView tabSelected="1" zoomScaleNormal="100" workbookViewId="0">
      <pane xSplit="12" ySplit="19" topLeftCell="M20" activePane="bottomRight" state="frozen"/>
      <selection pane="topRight" activeCell="M1" sqref="M1"/>
      <selection pane="bottomLeft" activeCell="A20" sqref="A20"/>
      <selection pane="bottomRight" activeCell="G5" sqref="G5"/>
    </sheetView>
  </sheetViews>
  <sheetFormatPr baseColWidth="10" defaultRowHeight="15" x14ac:dyDescent="0.25"/>
  <sheetData>
    <row r="1" spans="1:61" ht="26.25" x14ac:dyDescent="0.4">
      <c r="A1" s="76"/>
      <c r="B1" s="82" t="s">
        <v>104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</row>
    <row r="2" spans="1:6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</row>
    <row r="3" spans="1:61" x14ac:dyDescent="0.25">
      <c r="A3" s="76"/>
      <c r="B3" s="77" t="s">
        <v>96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</row>
    <row r="4" spans="1:61" x14ac:dyDescent="0.25">
      <c r="A4" s="76"/>
      <c r="B4" s="77" t="s">
        <v>97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</row>
    <row r="5" spans="1:61" x14ac:dyDescent="0.25">
      <c r="A5" s="76"/>
      <c r="B5" s="77" t="s">
        <v>98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</row>
    <row r="6" spans="1:61" x14ac:dyDescent="0.25">
      <c r="A6" s="76"/>
      <c r="B6" s="77" t="s">
        <v>99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</row>
    <row r="7" spans="1:61" x14ac:dyDescent="0.25">
      <c r="A7" s="76"/>
      <c r="B7" s="77" t="s">
        <v>100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</row>
    <row r="8" spans="1:61" x14ac:dyDescent="0.25">
      <c r="A8" s="76"/>
      <c r="B8" s="77" t="s">
        <v>101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</row>
    <row r="9" spans="1:61" x14ac:dyDescent="0.25">
      <c r="A9" s="76"/>
      <c r="B9" s="77" t="s">
        <v>102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</row>
    <row r="10" spans="1:61" x14ac:dyDescent="0.25">
      <c r="A10" s="76"/>
      <c r="B10" s="77" t="s">
        <v>103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</row>
    <row r="11" spans="1:6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</row>
    <row r="12" spans="1:6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</row>
    <row r="13" spans="1:6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</row>
    <row r="14" spans="1:6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</row>
    <row r="15" spans="1:6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</row>
    <row r="16" spans="1:6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</row>
    <row r="17" spans="1:6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</row>
    <row r="18" spans="1:6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</row>
    <row r="19" spans="1:6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</row>
    <row r="20" spans="1:6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</row>
    <row r="21" spans="1:61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</row>
    <row r="22" spans="1:61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</row>
    <row r="23" spans="1:6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</row>
    <row r="24" spans="1:61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</row>
    <row r="25" spans="1:61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</row>
    <row r="26" spans="1:61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</row>
    <row r="27" spans="1:61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</row>
    <row r="28" spans="1:61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</row>
    <row r="29" spans="1:61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</row>
    <row r="30" spans="1:61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</row>
    <row r="31" spans="1:61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</row>
    <row r="32" spans="1:6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</row>
    <row r="33" spans="1:61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</row>
    <row r="34" spans="1:61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</row>
    <row r="35" spans="1:61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</row>
    <row r="36" spans="1:61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</row>
    <row r="37" spans="1:61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</row>
    <row r="38" spans="1:61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</row>
    <row r="39" spans="1:61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</row>
    <row r="40" spans="1:61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</row>
    <row r="41" spans="1:61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</row>
    <row r="42" spans="1:61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</row>
    <row r="43" spans="1:61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</row>
    <row r="44" spans="1:61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</row>
    <row r="45" spans="1:61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</row>
    <row r="46" spans="1:61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</row>
    <row r="47" spans="1:61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</row>
    <row r="48" spans="1:61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</row>
    <row r="49" spans="1:61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</row>
    <row r="50" spans="1:61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</row>
    <row r="51" spans="1:61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</row>
    <row r="52" spans="1:61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</row>
    <row r="53" spans="1:61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</row>
    <row r="54" spans="1:61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</row>
    <row r="55" spans="1:61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</row>
    <row r="56" spans="1:61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</row>
    <row r="57" spans="1:61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</row>
    <row r="58" spans="1:61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</row>
    <row r="59" spans="1:61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</row>
    <row r="60" spans="1:61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</row>
    <row r="61" spans="1:61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</row>
    <row r="62" spans="1:61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</row>
    <row r="63" spans="1:61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</row>
    <row r="64" spans="1:61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</row>
    <row r="65" spans="1:61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</row>
    <row r="66" spans="1:61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</row>
    <row r="67" spans="1:6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</row>
    <row r="68" spans="1:61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</row>
    <row r="69" spans="1:6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</row>
    <row r="70" spans="1:61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</row>
    <row r="71" spans="1:61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</row>
    <row r="72" spans="1:61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</row>
    <row r="73" spans="1:61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</row>
    <row r="74" spans="1:6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</row>
    <row r="75" spans="1:6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</row>
    <row r="76" spans="1:61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</row>
    <row r="77" spans="1:61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</row>
    <row r="78" spans="1:61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</row>
    <row r="79" spans="1:61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</row>
    <row r="80" spans="1:61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</row>
    <row r="81" spans="1:61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</row>
    <row r="82" spans="1:61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</row>
    <row r="83" spans="1:61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</row>
    <row r="84" spans="1:61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</row>
    <row r="85" spans="1:61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</row>
    <row r="86" spans="1:61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</row>
    <row r="87" spans="1:61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</row>
    <row r="88" spans="1:61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</row>
    <row r="89" spans="1:61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</row>
    <row r="90" spans="1:61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</row>
    <row r="91" spans="1:61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</row>
    <row r="92" spans="1:61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</row>
    <row r="93" spans="1:61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</row>
    <row r="94" spans="1:61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</row>
    <row r="95" spans="1:61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</row>
    <row r="96" spans="1:61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</row>
    <row r="97" spans="1:61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</row>
    <row r="98" spans="1:61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</row>
    <row r="99" spans="1:61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</row>
    <row r="100" spans="1:61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</row>
    <row r="101" spans="1:61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</row>
    <row r="102" spans="1:61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</row>
    <row r="103" spans="1:61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</row>
    <row r="104" spans="1:61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</row>
    <row r="105" spans="1:61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</row>
    <row r="106" spans="1:61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</row>
    <row r="107" spans="1:61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</row>
    <row r="108" spans="1:61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</row>
    <row r="109" spans="1:61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</row>
    <row r="110" spans="1:61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</row>
    <row r="111" spans="1:61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</row>
    <row r="112" spans="1:61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</row>
    <row r="113" spans="1:61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</row>
    <row r="114" spans="1:61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</row>
    <row r="115" spans="1:61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</row>
    <row r="116" spans="1:61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</row>
    <row r="117" spans="1:61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</row>
    <row r="118" spans="1:61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</row>
    <row r="119" spans="1:61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</row>
    <row r="120" spans="1:61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</row>
    <row r="121" spans="1:61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</row>
    <row r="122" spans="1:61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</row>
    <row r="123" spans="1:61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</row>
    <row r="124" spans="1:61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</row>
    <row r="125" spans="1:61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</row>
    <row r="126" spans="1:61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</row>
    <row r="127" spans="1:61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</row>
    <row r="128" spans="1:61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</row>
    <row r="129" spans="1:61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</row>
    <row r="130" spans="1:61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</row>
    <row r="131" spans="1:61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</row>
    <row r="132" spans="1:61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</row>
    <row r="133" spans="1:61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</row>
    <row r="134" spans="1:61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</row>
    <row r="135" spans="1:61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</row>
    <row r="136" spans="1:61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</row>
    <row r="137" spans="1:61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</row>
    <row r="138" spans="1:61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</row>
    <row r="139" spans="1:61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</row>
    <row r="140" spans="1:61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</row>
    <row r="141" spans="1:61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</row>
    <row r="142" spans="1:61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</row>
    <row r="143" spans="1:61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</row>
    <row r="144" spans="1:61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</row>
    <row r="145" spans="1:61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</row>
    <row r="146" spans="1:61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</row>
    <row r="147" spans="1:61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</row>
    <row r="148" spans="1:61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</row>
    <row r="149" spans="1:61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</row>
    <row r="150" spans="1:61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</row>
    <row r="151" spans="1:61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</row>
    <row r="152" spans="1:61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</row>
    <row r="153" spans="1:61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</row>
    <row r="154" spans="1:61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</row>
    <row r="155" spans="1:61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</row>
    <row r="156" spans="1:61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</row>
    <row r="157" spans="1:61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</row>
    <row r="158" spans="1:61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</row>
    <row r="159" spans="1:61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</row>
    <row r="160" spans="1:61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</row>
    <row r="161" spans="1:61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</row>
    <row r="162" spans="1:61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</row>
    <row r="163" spans="1:61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</row>
    <row r="164" spans="1:61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</row>
    <row r="165" spans="1:61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</row>
    <row r="166" spans="1:61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</row>
    <row r="167" spans="1:61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</row>
    <row r="168" spans="1:61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</row>
    <row r="169" spans="1:61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</row>
    <row r="170" spans="1:61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</row>
    <row r="171" spans="1:61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</row>
    <row r="172" spans="1:61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</row>
    <row r="173" spans="1:61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</row>
    <row r="174" spans="1:61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</row>
    <row r="175" spans="1:61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</row>
    <row r="176" spans="1:61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</row>
    <row r="177" spans="1:61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</row>
    <row r="178" spans="1:61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</row>
    <row r="179" spans="1:61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</row>
    <row r="180" spans="1:61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</row>
    <row r="181" spans="1:61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</row>
    <row r="182" spans="1:61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</row>
    <row r="183" spans="1:61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</row>
    <row r="184" spans="1:61" x14ac:dyDescent="0.2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</row>
    <row r="185" spans="1:61" x14ac:dyDescent="0.2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</row>
    <row r="186" spans="1:61" x14ac:dyDescent="0.2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</row>
    <row r="187" spans="1:61" x14ac:dyDescent="0.2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</row>
    <row r="188" spans="1:61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</row>
    <row r="189" spans="1:61" x14ac:dyDescent="0.2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</row>
    <row r="190" spans="1:61" x14ac:dyDescent="0.2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</row>
    <row r="191" spans="1:61" x14ac:dyDescent="0.2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</row>
    <row r="192" spans="1:61" x14ac:dyDescent="0.2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</row>
    <row r="193" spans="1:61" x14ac:dyDescent="0.2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</row>
    <row r="194" spans="1:61" x14ac:dyDescent="0.2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</row>
    <row r="195" spans="1:61" x14ac:dyDescent="0.2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</row>
    <row r="196" spans="1:61" x14ac:dyDescent="0.2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</row>
    <row r="197" spans="1:61" x14ac:dyDescent="0.2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</row>
    <row r="198" spans="1:61" x14ac:dyDescent="0.2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</row>
    <row r="199" spans="1:61" x14ac:dyDescent="0.2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</row>
    <row r="200" spans="1:61" x14ac:dyDescent="0.2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</row>
    <row r="201" spans="1:61" x14ac:dyDescent="0.2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</row>
    <row r="202" spans="1:61" x14ac:dyDescent="0.2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</row>
    <row r="203" spans="1:61" x14ac:dyDescent="0.2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</row>
    <row r="204" spans="1:61" x14ac:dyDescent="0.2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</row>
    <row r="205" spans="1:61" x14ac:dyDescent="0.2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</row>
    <row r="206" spans="1:61" x14ac:dyDescent="0.2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</row>
    <row r="207" spans="1:61" x14ac:dyDescent="0.2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</row>
    <row r="208" spans="1:61" x14ac:dyDescent="0.2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</row>
    <row r="209" spans="1:61" x14ac:dyDescent="0.2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</row>
    <row r="210" spans="1:61" x14ac:dyDescent="0.2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</row>
    <row r="211" spans="1:61" x14ac:dyDescent="0.2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</row>
    <row r="212" spans="1:61" x14ac:dyDescent="0.2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</row>
    <row r="213" spans="1:61" x14ac:dyDescent="0.2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</row>
    <row r="214" spans="1:61" x14ac:dyDescent="0.2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</row>
    <row r="215" spans="1:61" x14ac:dyDescent="0.2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</row>
    <row r="216" spans="1:61" x14ac:dyDescent="0.2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</row>
    <row r="217" spans="1:61" x14ac:dyDescent="0.2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</row>
    <row r="218" spans="1:61" x14ac:dyDescent="0.2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</row>
    <row r="219" spans="1:61" x14ac:dyDescent="0.2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</row>
    <row r="220" spans="1:61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</row>
    <row r="221" spans="1:61" x14ac:dyDescent="0.2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</row>
    <row r="222" spans="1:61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</row>
    <row r="223" spans="1:61" x14ac:dyDescent="0.2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</row>
    <row r="224" spans="1:61" x14ac:dyDescent="0.2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</row>
    <row r="225" spans="1:61" x14ac:dyDescent="0.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</row>
    <row r="226" spans="1:61" x14ac:dyDescent="0.2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</row>
    <row r="227" spans="1:61" x14ac:dyDescent="0.2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</row>
    <row r="228" spans="1:61" x14ac:dyDescent="0.2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</row>
    <row r="229" spans="1:61" x14ac:dyDescent="0.2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</row>
    <row r="230" spans="1:61" x14ac:dyDescent="0.2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</row>
    <row r="231" spans="1:61" x14ac:dyDescent="0.2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</row>
    <row r="232" spans="1:61" x14ac:dyDescent="0.2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</row>
    <row r="233" spans="1:61" x14ac:dyDescent="0.2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</row>
    <row r="234" spans="1:61" x14ac:dyDescent="0.2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</row>
    <row r="235" spans="1:61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</row>
    <row r="236" spans="1:61" x14ac:dyDescent="0.2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</row>
    <row r="237" spans="1:61" x14ac:dyDescent="0.2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</row>
    <row r="238" spans="1:61" x14ac:dyDescent="0.2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</row>
    <row r="239" spans="1:61" x14ac:dyDescent="0.2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</row>
    <row r="240" spans="1:61" x14ac:dyDescent="0.2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</row>
    <row r="241" spans="1:61" x14ac:dyDescent="0.2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</row>
    <row r="242" spans="1:61" x14ac:dyDescent="0.2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</row>
    <row r="243" spans="1:61" x14ac:dyDescent="0.2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</row>
    <row r="244" spans="1:61" x14ac:dyDescent="0.2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</row>
    <row r="245" spans="1:61" x14ac:dyDescent="0.2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</row>
    <row r="246" spans="1:61" x14ac:dyDescent="0.2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</row>
    <row r="247" spans="1:61" x14ac:dyDescent="0.2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</row>
    <row r="248" spans="1:61" x14ac:dyDescent="0.2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</row>
    <row r="249" spans="1:61" x14ac:dyDescent="0.2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</row>
    <row r="250" spans="1:61" x14ac:dyDescent="0.2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</row>
    <row r="251" spans="1:61" x14ac:dyDescent="0.2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</row>
    <row r="252" spans="1:61" x14ac:dyDescent="0.2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</row>
    <row r="253" spans="1:61" x14ac:dyDescent="0.2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</row>
    <row r="254" spans="1:61" x14ac:dyDescent="0.2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</row>
    <row r="255" spans="1:61" x14ac:dyDescent="0.2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</row>
    <row r="256" spans="1:61" x14ac:dyDescent="0.2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</row>
    <row r="257" spans="1:61" x14ac:dyDescent="0.2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</row>
    <row r="258" spans="1:61" x14ac:dyDescent="0.2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</row>
    <row r="259" spans="1:61" x14ac:dyDescent="0.2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</row>
    <row r="260" spans="1:61" x14ac:dyDescent="0.2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</row>
    <row r="261" spans="1:61" x14ac:dyDescent="0.2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</row>
    <row r="262" spans="1:61" x14ac:dyDescent="0.2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</row>
    <row r="263" spans="1:61" x14ac:dyDescent="0.2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</row>
    <row r="264" spans="1:61" x14ac:dyDescent="0.2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</row>
    <row r="265" spans="1:61" x14ac:dyDescent="0.2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</row>
    <row r="266" spans="1:61" x14ac:dyDescent="0.2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</row>
    <row r="267" spans="1:61" x14ac:dyDescent="0.2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</row>
    <row r="268" spans="1:61" x14ac:dyDescent="0.2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</row>
    <row r="269" spans="1:61" x14ac:dyDescent="0.2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</row>
    <row r="270" spans="1:61" x14ac:dyDescent="0.2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</row>
    <row r="271" spans="1:61" x14ac:dyDescent="0.2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</row>
    <row r="272" spans="1:61" x14ac:dyDescent="0.2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</row>
    <row r="273" spans="1:61" x14ac:dyDescent="0.2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</row>
    <row r="274" spans="1:61" x14ac:dyDescent="0.2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</row>
    <row r="275" spans="1:61" x14ac:dyDescent="0.2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</row>
    <row r="276" spans="1:61" x14ac:dyDescent="0.2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</row>
    <row r="277" spans="1:61" x14ac:dyDescent="0.2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</row>
    <row r="278" spans="1:6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</row>
    <row r="279" spans="1:6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</row>
    <row r="280" spans="1:6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</row>
    <row r="281" spans="1:6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</row>
    <row r="282" spans="1:61" x14ac:dyDescent="0.2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</row>
    <row r="283" spans="1:61" x14ac:dyDescent="0.2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</row>
    <row r="284" spans="1:61" x14ac:dyDescent="0.2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</row>
    <row r="285" spans="1:61" x14ac:dyDescent="0.2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</row>
    <row r="286" spans="1:61" x14ac:dyDescent="0.2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</row>
    <row r="287" spans="1:61" x14ac:dyDescent="0.2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</row>
    <row r="288" spans="1:61" x14ac:dyDescent="0.2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</row>
    <row r="289" spans="1:61" x14ac:dyDescent="0.2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</row>
    <row r="290" spans="1:61" x14ac:dyDescent="0.2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</row>
    <row r="291" spans="1:61" x14ac:dyDescent="0.2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</row>
    <row r="292" spans="1:61" x14ac:dyDescent="0.2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</row>
    <row r="293" spans="1:61" x14ac:dyDescent="0.2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</row>
    <row r="294" spans="1:61" x14ac:dyDescent="0.2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</row>
    <row r="295" spans="1:61" x14ac:dyDescent="0.2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</row>
    <row r="296" spans="1:61" x14ac:dyDescent="0.2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</row>
    <row r="297" spans="1:61" x14ac:dyDescent="0.2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</row>
    <row r="298" spans="1:61" x14ac:dyDescent="0.2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</row>
    <row r="299" spans="1:61" x14ac:dyDescent="0.2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</row>
    <row r="300" spans="1:61" x14ac:dyDescent="0.2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</row>
    <row r="301" spans="1:61" x14ac:dyDescent="0.2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</row>
    <row r="302" spans="1:61" x14ac:dyDescent="0.2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</row>
    <row r="303" spans="1:61" x14ac:dyDescent="0.2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</row>
    <row r="304" spans="1:61" x14ac:dyDescent="0.2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</row>
    <row r="305" spans="1:61" x14ac:dyDescent="0.2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</row>
    <row r="306" spans="1:61" x14ac:dyDescent="0.2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</row>
    <row r="307" spans="1:61" x14ac:dyDescent="0.2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</row>
    <row r="308" spans="1:61" x14ac:dyDescent="0.2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</row>
    <row r="309" spans="1:61" x14ac:dyDescent="0.2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</row>
    <row r="310" spans="1:61" x14ac:dyDescent="0.2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</row>
    <row r="311" spans="1:61" x14ac:dyDescent="0.2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</row>
    <row r="312" spans="1:61" x14ac:dyDescent="0.2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</row>
    <row r="313" spans="1:61" x14ac:dyDescent="0.2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</row>
    <row r="314" spans="1:61" x14ac:dyDescent="0.2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</row>
    <row r="315" spans="1:61" x14ac:dyDescent="0.2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</row>
    <row r="316" spans="1:61" x14ac:dyDescent="0.2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</row>
    <row r="317" spans="1:61" x14ac:dyDescent="0.2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</row>
    <row r="318" spans="1:61" x14ac:dyDescent="0.2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</row>
    <row r="319" spans="1:61" x14ac:dyDescent="0.2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</row>
    <row r="320" spans="1:61" x14ac:dyDescent="0.2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</row>
    <row r="321" spans="1:61" x14ac:dyDescent="0.2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</row>
    <row r="322" spans="1:61" x14ac:dyDescent="0.2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</row>
    <row r="323" spans="1:61" x14ac:dyDescent="0.2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</row>
    <row r="324" spans="1:61" x14ac:dyDescent="0.2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</row>
    <row r="325" spans="1:61" x14ac:dyDescent="0.2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</row>
    <row r="326" spans="1:61" x14ac:dyDescent="0.2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</row>
    <row r="327" spans="1:61" x14ac:dyDescent="0.2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</row>
    <row r="328" spans="1:61" x14ac:dyDescent="0.2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</row>
    <row r="329" spans="1:61" x14ac:dyDescent="0.2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</row>
    <row r="330" spans="1:61" x14ac:dyDescent="0.2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</row>
    <row r="331" spans="1:61" x14ac:dyDescent="0.2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</row>
    <row r="332" spans="1:61" x14ac:dyDescent="0.2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</row>
    <row r="333" spans="1:61" x14ac:dyDescent="0.2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</row>
    <row r="334" spans="1:61" x14ac:dyDescent="0.2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</row>
    <row r="335" spans="1:61" x14ac:dyDescent="0.2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</row>
    <row r="336" spans="1:61" x14ac:dyDescent="0.2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</row>
    <row r="337" spans="1:61" x14ac:dyDescent="0.2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</row>
    <row r="338" spans="1:61" x14ac:dyDescent="0.2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</row>
    <row r="339" spans="1:61" x14ac:dyDescent="0.2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</row>
    <row r="340" spans="1:61" x14ac:dyDescent="0.2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</row>
    <row r="341" spans="1:61" x14ac:dyDescent="0.2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</row>
    <row r="342" spans="1:61" x14ac:dyDescent="0.2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</row>
    <row r="343" spans="1:61" x14ac:dyDescent="0.2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</row>
    <row r="344" spans="1:61" x14ac:dyDescent="0.2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</row>
    <row r="345" spans="1:61" x14ac:dyDescent="0.2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</row>
    <row r="346" spans="1:61" x14ac:dyDescent="0.2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</row>
    <row r="347" spans="1:61" x14ac:dyDescent="0.2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</row>
    <row r="348" spans="1:61" x14ac:dyDescent="0.2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</row>
    <row r="349" spans="1:61" x14ac:dyDescent="0.2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</row>
    <row r="350" spans="1:61" x14ac:dyDescent="0.2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</row>
    <row r="351" spans="1:61" x14ac:dyDescent="0.2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</row>
    <row r="352" spans="1:61" x14ac:dyDescent="0.2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</row>
    <row r="353" spans="1:61" x14ac:dyDescent="0.2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</row>
    <row r="354" spans="1:61" x14ac:dyDescent="0.2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</row>
    <row r="355" spans="1:61" x14ac:dyDescent="0.2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</row>
    <row r="356" spans="1:61" x14ac:dyDescent="0.2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</row>
    <row r="357" spans="1:61" x14ac:dyDescent="0.2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</row>
    <row r="358" spans="1:61" x14ac:dyDescent="0.2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</row>
    <row r="359" spans="1:61" x14ac:dyDescent="0.2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</row>
    <row r="360" spans="1:61" x14ac:dyDescent="0.2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</row>
    <row r="361" spans="1:61" x14ac:dyDescent="0.2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</row>
    <row r="362" spans="1:61" x14ac:dyDescent="0.2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</row>
    <row r="363" spans="1:61" x14ac:dyDescent="0.2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</row>
    <row r="364" spans="1:61" x14ac:dyDescent="0.2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</row>
    <row r="365" spans="1:61" x14ac:dyDescent="0.2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</row>
    <row r="366" spans="1:61" x14ac:dyDescent="0.2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</row>
    <row r="367" spans="1:61" x14ac:dyDescent="0.2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</row>
    <row r="368" spans="1:61" x14ac:dyDescent="0.2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</row>
    <row r="369" spans="1:61" x14ac:dyDescent="0.2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</row>
    <row r="370" spans="1:61" x14ac:dyDescent="0.2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</row>
    <row r="371" spans="1:61" x14ac:dyDescent="0.2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</row>
    <row r="372" spans="1:61" x14ac:dyDescent="0.2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</row>
    <row r="373" spans="1:61" x14ac:dyDescent="0.2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</row>
    <row r="374" spans="1:61" x14ac:dyDescent="0.2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</row>
    <row r="375" spans="1:61" x14ac:dyDescent="0.2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</row>
    <row r="376" spans="1:61" x14ac:dyDescent="0.2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</row>
    <row r="377" spans="1:61" x14ac:dyDescent="0.2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</row>
    <row r="378" spans="1:61" x14ac:dyDescent="0.2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</row>
    <row r="379" spans="1:61" x14ac:dyDescent="0.2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</row>
    <row r="380" spans="1:61" x14ac:dyDescent="0.2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</row>
    <row r="381" spans="1:61" x14ac:dyDescent="0.2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</row>
    <row r="382" spans="1:61" x14ac:dyDescent="0.2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</row>
    <row r="383" spans="1:61" x14ac:dyDescent="0.2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</row>
    <row r="384" spans="1:61" x14ac:dyDescent="0.2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</row>
    <row r="385" spans="1:61" x14ac:dyDescent="0.2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</row>
    <row r="386" spans="1:61" x14ac:dyDescent="0.2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</row>
    <row r="387" spans="1:61" x14ac:dyDescent="0.2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</row>
    <row r="388" spans="1:61" x14ac:dyDescent="0.2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</row>
    <row r="389" spans="1:61" x14ac:dyDescent="0.2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</row>
  </sheetData>
  <hyperlinks>
    <hyperlink ref="B3" location="'P1_Situac econ Nav'!A1" display="P1. Situación económica de Navarra" xr:uid="{68A734AD-CEF1-4A71-AA43-A9A2FD7B6C92}"/>
    <hyperlink ref="B4" location="'P2_Situac econ personal'!A1" display="P2. Situación económica personal" xr:uid="{808FC5DB-B06C-47AC-994D-FE5D429B9DFF}"/>
    <hyperlink ref="B5" location="'P3_Situac polít Nav'!A1" display="P3. Situación política de Navarra" xr:uid="{1E8A2722-A800-4C30-833F-A41D95646D31}"/>
    <hyperlink ref="B6" location="'P4_Situac econ Nav (Rec)'!A1" display="P4. Situación económica de Navarra (Recuerdo)" xr:uid="{36C27066-2DAE-4C64-A739-70EDE31330C8}"/>
    <hyperlink ref="B7" location="'P5_Situac polít Nav (Rec)'!A1" display="P5. Situación política de Navarra (Recuerdo)" xr:uid="{EB9ADD46-9873-469A-82DC-8A73CA3EEF5F}"/>
    <hyperlink ref="B8" location="'P6_Situac econ Nav (Prosp)'!A1" display="P6. Situación económica de Navarra (Prospectiva)" xr:uid="{E2735D5E-CF42-4819-B296-96AF6E7ED67C}"/>
    <hyperlink ref="B9" location="'P7_Situac econ personal (Prosp)'!A1" display="P7. Situación económica personal (Prospectiva)" xr:uid="{3455F62E-90B0-4078-A28A-47B4426FB26C}"/>
    <hyperlink ref="B10" location="'P8_Situac polít Nav (Prosp)'!A1" display="P8. Situación política de Navarra (Prospectiva)" xr:uid="{AE28A015-E1FE-4C1D-87CA-669DA737DF7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workbookViewId="0">
      <selection activeCell="C16" sqref="C16"/>
    </sheetView>
  </sheetViews>
  <sheetFormatPr baseColWidth="10" defaultRowHeight="14.25" x14ac:dyDescent="0.2"/>
  <cols>
    <col min="1" max="1" width="11.42578125" style="1"/>
    <col min="2" max="2" width="35.5703125" style="1" customWidth="1"/>
    <col min="3" max="6" width="22.7109375" style="1" customWidth="1"/>
    <col min="7" max="16384" width="11.42578125" style="1"/>
  </cols>
  <sheetData>
    <row r="1" spans="2:11" ht="27.75" x14ac:dyDescent="0.4">
      <c r="C1" s="79">
        <v>2018</v>
      </c>
      <c r="D1" s="79"/>
      <c r="E1" s="79"/>
      <c r="F1" s="79"/>
    </row>
    <row r="3" spans="2:11" ht="15.75" x14ac:dyDescent="0.25">
      <c r="B3" s="2"/>
      <c r="C3" s="4" t="s">
        <v>15</v>
      </c>
      <c r="D3" s="4" t="s">
        <v>2</v>
      </c>
      <c r="E3" s="4" t="s">
        <v>16</v>
      </c>
      <c r="F3" s="15" t="s">
        <v>17</v>
      </c>
    </row>
    <row r="4" spans="2:11" ht="15" customHeight="1" x14ac:dyDescent="0.2">
      <c r="B4" s="5" t="s">
        <v>37</v>
      </c>
      <c r="C4" s="33">
        <f>58.1932773109244/100</f>
        <v>0.58193277310924396</v>
      </c>
      <c r="D4" s="33">
        <f>36.344537815126/100</f>
        <v>0.36344537815126005</v>
      </c>
      <c r="E4" s="33">
        <f>5.46218487394958/100</f>
        <v>5.4621848739495799E-2</v>
      </c>
      <c r="F4" s="34">
        <v>952</v>
      </c>
      <c r="H4" s="7"/>
      <c r="J4" s="6"/>
    </row>
    <row r="5" spans="2:11" ht="15" customHeight="1" x14ac:dyDescent="0.2">
      <c r="B5" s="5"/>
      <c r="C5" s="8"/>
      <c r="D5" s="8"/>
      <c r="E5" s="8"/>
      <c r="F5" s="9"/>
      <c r="H5" s="7"/>
      <c r="J5" s="6"/>
    </row>
    <row r="6" spans="2:11" ht="15" customHeight="1" x14ac:dyDescent="0.2">
      <c r="B6" s="26" t="s">
        <v>51</v>
      </c>
      <c r="C6" s="35"/>
      <c r="D6" s="35"/>
      <c r="E6" s="35"/>
      <c r="F6" s="35"/>
      <c r="I6" s="6"/>
      <c r="J6" s="6"/>
      <c r="K6" s="6"/>
    </row>
    <row r="7" spans="2:11" ht="14.25" customHeight="1" x14ac:dyDescent="0.2">
      <c r="B7" s="11" t="s">
        <v>11</v>
      </c>
      <c r="C7" s="36">
        <v>0.28000000000000003</v>
      </c>
      <c r="D7" s="36">
        <v>0.6</v>
      </c>
      <c r="E7" s="36">
        <v>0.12</v>
      </c>
      <c r="F7" s="37">
        <v>25</v>
      </c>
      <c r="I7" s="6"/>
      <c r="J7" s="6"/>
      <c r="K7" s="6"/>
    </row>
    <row r="8" spans="2:11" x14ac:dyDescent="0.2">
      <c r="B8" s="11" t="s">
        <v>12</v>
      </c>
      <c r="C8" s="36">
        <v>0.57299270072992703</v>
      </c>
      <c r="D8" s="36">
        <v>0.34306569343065696</v>
      </c>
      <c r="E8" s="36">
        <v>8.3941605839416053E-2</v>
      </c>
      <c r="F8" s="37">
        <v>274</v>
      </c>
      <c r="I8" s="6"/>
      <c r="J8" s="6"/>
      <c r="K8" s="6"/>
    </row>
    <row r="9" spans="2:11" ht="15" customHeight="1" x14ac:dyDescent="0.2">
      <c r="B9" s="11" t="s">
        <v>13</v>
      </c>
      <c r="C9" s="36">
        <v>0.57565789473684215</v>
      </c>
      <c r="D9" s="36">
        <v>0.375</v>
      </c>
      <c r="E9" s="36">
        <v>4.9342105263157895E-2</v>
      </c>
      <c r="F9" s="37">
        <v>304</v>
      </c>
      <c r="I9" s="6"/>
      <c r="J9" s="6"/>
      <c r="K9" s="6"/>
    </row>
    <row r="10" spans="2:11" ht="14.25" customHeight="1" x14ac:dyDescent="0.2">
      <c r="B10" s="11" t="s">
        <v>14</v>
      </c>
      <c r="C10" s="36">
        <v>0.61627906976744184</v>
      </c>
      <c r="D10" s="36">
        <v>0.35174418604651164</v>
      </c>
      <c r="E10" s="36">
        <v>3.1976744186046513E-2</v>
      </c>
      <c r="F10" s="37">
        <v>344</v>
      </c>
      <c r="I10" s="6"/>
      <c r="J10" s="6"/>
      <c r="K10" s="6"/>
    </row>
    <row r="11" spans="2:11" x14ac:dyDescent="0.2">
      <c r="B11" s="11"/>
      <c r="C11" s="3"/>
      <c r="D11" s="3"/>
      <c r="E11" s="3"/>
      <c r="I11" s="6"/>
      <c r="J11" s="6"/>
      <c r="K11" s="6"/>
    </row>
    <row r="12" spans="2:11" ht="14.25" customHeight="1" x14ac:dyDescent="0.2">
      <c r="B12" s="80" t="s">
        <v>52</v>
      </c>
      <c r="C12" s="80"/>
      <c r="I12" s="6"/>
      <c r="J12" s="6"/>
      <c r="K12" s="6"/>
    </row>
    <row r="13" spans="2:11" ht="14.25" customHeight="1" x14ac:dyDescent="0.2">
      <c r="B13" s="3" t="s">
        <v>18</v>
      </c>
      <c r="C13" s="36">
        <v>0.63185378590078334</v>
      </c>
      <c r="D13" s="36">
        <v>0.32637075718015668</v>
      </c>
      <c r="E13" s="36">
        <v>4.177545691906006E-2</v>
      </c>
      <c r="F13" s="34">
        <v>383</v>
      </c>
      <c r="I13" s="6"/>
      <c r="J13" s="6"/>
      <c r="K13" s="6"/>
    </row>
    <row r="14" spans="2:11" x14ac:dyDescent="0.2">
      <c r="B14" s="3" t="s">
        <v>19</v>
      </c>
      <c r="C14" s="36">
        <v>0.57372654155495983</v>
      </c>
      <c r="D14" s="36">
        <v>0.37533512064343166</v>
      </c>
      <c r="E14" s="36">
        <v>5.0938337801608578E-2</v>
      </c>
      <c r="F14" s="34">
        <v>373</v>
      </c>
      <c r="I14" s="6"/>
      <c r="J14" s="6"/>
      <c r="K14" s="6"/>
    </row>
    <row r="15" spans="2:11" x14ac:dyDescent="0.2">
      <c r="B15" s="3" t="s">
        <v>20</v>
      </c>
      <c r="C15" s="36">
        <v>0.47852760736196326</v>
      </c>
      <c r="D15" s="36">
        <v>0.42944785276073622</v>
      </c>
      <c r="E15" s="36">
        <v>9.202453987730061E-2</v>
      </c>
      <c r="F15" s="34">
        <v>163</v>
      </c>
      <c r="I15" s="6"/>
      <c r="J15" s="6"/>
      <c r="K15" s="6"/>
    </row>
    <row r="16" spans="2:11" ht="14.25" customHeight="1" x14ac:dyDescent="0.2">
      <c r="C16" s="35"/>
      <c r="D16" s="35"/>
      <c r="E16" s="35"/>
      <c r="F16" s="35"/>
      <c r="I16" s="6"/>
      <c r="J16" s="6"/>
      <c r="K16" s="6"/>
    </row>
    <row r="17" spans="2:11" x14ac:dyDescent="0.2">
      <c r="B17" s="26" t="s">
        <v>50</v>
      </c>
      <c r="C17" s="35"/>
      <c r="D17" s="35"/>
      <c r="E17" s="35"/>
      <c r="F17" s="35"/>
      <c r="I17" s="6"/>
      <c r="J17" s="6"/>
      <c r="K17" s="6"/>
    </row>
    <row r="18" spans="2:11" x14ac:dyDescent="0.2">
      <c r="B18" s="14" t="s">
        <v>21</v>
      </c>
      <c r="C18" s="36">
        <v>0.64429530201342278</v>
      </c>
      <c r="D18" s="36">
        <v>0.33557046979865773</v>
      </c>
      <c r="E18" s="36">
        <v>2.0134228187919462E-2</v>
      </c>
      <c r="F18" s="34">
        <v>149</v>
      </c>
      <c r="I18" s="6"/>
      <c r="K18" s="6"/>
    </row>
    <row r="19" spans="2:11" x14ac:dyDescent="0.2">
      <c r="B19" s="14" t="s">
        <v>22</v>
      </c>
      <c r="C19" s="36">
        <v>0.65410958904109573</v>
      </c>
      <c r="D19" s="36">
        <v>0.30821917808219179</v>
      </c>
      <c r="E19" s="36">
        <v>3.7671232876712327E-2</v>
      </c>
      <c r="F19" s="34">
        <v>292</v>
      </c>
      <c r="I19" s="6"/>
      <c r="K19" s="6"/>
    </row>
    <row r="20" spans="2:11" x14ac:dyDescent="0.2">
      <c r="B20" s="14" t="s">
        <v>23</v>
      </c>
      <c r="C20" s="36">
        <v>0.52491694352159468</v>
      </c>
      <c r="D20" s="36">
        <v>0.39867109634551495</v>
      </c>
      <c r="E20" s="36">
        <v>7.6411960132890366E-2</v>
      </c>
      <c r="F20" s="34">
        <v>301</v>
      </c>
      <c r="I20" s="6"/>
      <c r="K20" s="6"/>
    </row>
    <row r="21" spans="2:11" x14ac:dyDescent="0.2">
      <c r="B21" s="14" t="s">
        <v>24</v>
      </c>
      <c r="C21" s="36">
        <v>0.51904761904761909</v>
      </c>
      <c r="D21" s="36">
        <v>0.40952380952380951</v>
      </c>
      <c r="E21" s="36">
        <v>7.1428571428571425E-2</v>
      </c>
      <c r="F21" s="34">
        <v>210</v>
      </c>
      <c r="K21" s="6"/>
    </row>
    <row r="22" spans="2:11" x14ac:dyDescent="0.2">
      <c r="B22" s="14"/>
      <c r="C22" s="12"/>
      <c r="D22" s="12"/>
      <c r="E22" s="12"/>
      <c r="F22" s="13"/>
      <c r="K22" s="6"/>
    </row>
    <row r="23" spans="2:11" x14ac:dyDescent="0.2">
      <c r="B23" s="14"/>
      <c r="C23" s="12"/>
      <c r="D23" s="12"/>
      <c r="E23" s="12"/>
      <c r="F23" s="13"/>
      <c r="K23" s="6"/>
    </row>
    <row r="24" spans="2:11" x14ac:dyDescent="0.2">
      <c r="B24" s="14"/>
      <c r="C24" s="12"/>
      <c r="D24" s="12"/>
      <c r="E24" s="12"/>
      <c r="F24" s="13"/>
      <c r="K24" s="6"/>
    </row>
    <row r="25" spans="2:11" x14ac:dyDescent="0.2">
      <c r="B25" s="14"/>
      <c r="C25" s="12"/>
      <c r="D25" s="12"/>
      <c r="E25" s="12"/>
      <c r="F25" s="13"/>
      <c r="K25" s="6"/>
    </row>
    <row r="26" spans="2:11" x14ac:dyDescent="0.2">
      <c r="B26" s="14"/>
      <c r="C26" s="12"/>
      <c r="D26" s="12"/>
      <c r="E26" s="12"/>
      <c r="F26" s="13"/>
      <c r="K26" s="6"/>
    </row>
    <row r="27" spans="2:11" x14ac:dyDescent="0.2">
      <c r="B27" s="14"/>
      <c r="C27" s="12"/>
      <c r="D27" s="12"/>
      <c r="E27" s="12"/>
      <c r="F27" s="13"/>
      <c r="K27" s="6"/>
    </row>
    <row r="28" spans="2:11" ht="15.75" x14ac:dyDescent="0.25">
      <c r="B28" s="14"/>
      <c r="C28" s="4" t="s">
        <v>6</v>
      </c>
      <c r="D28" s="18"/>
      <c r="E28" s="18"/>
      <c r="F28" s="13"/>
      <c r="K28" s="6"/>
    </row>
    <row r="29" spans="2:11" ht="15.75" x14ac:dyDescent="0.25">
      <c r="C29" s="4">
        <v>2018</v>
      </c>
      <c r="D29" s="12"/>
      <c r="E29" s="12"/>
      <c r="F29" s="13"/>
      <c r="K29" s="6"/>
    </row>
    <row r="30" spans="2:11" x14ac:dyDescent="0.2">
      <c r="B30" s="14" t="s">
        <v>0</v>
      </c>
      <c r="C30" s="12">
        <v>4.0837696335078534E-2</v>
      </c>
      <c r="D30" s="28"/>
      <c r="E30" s="28"/>
      <c r="F30" s="13"/>
      <c r="K30" s="6"/>
    </row>
    <row r="31" spans="2:11" x14ac:dyDescent="0.2">
      <c r="B31" s="14" t="s">
        <v>1</v>
      </c>
      <c r="C31" s="12">
        <v>0.53926701570680624</v>
      </c>
      <c r="D31" s="28"/>
      <c r="E31" s="28"/>
      <c r="F31" s="13"/>
      <c r="K31" s="6"/>
    </row>
    <row r="32" spans="2:11" x14ac:dyDescent="0.2">
      <c r="B32" s="14" t="s">
        <v>2</v>
      </c>
      <c r="C32" s="12">
        <v>0.36230366492146598</v>
      </c>
      <c r="D32" s="28"/>
      <c r="E32" s="28"/>
      <c r="F32" s="13"/>
      <c r="K32" s="6"/>
    </row>
    <row r="33" spans="2:11" x14ac:dyDescent="0.2">
      <c r="B33" s="14" t="s">
        <v>3</v>
      </c>
      <c r="C33" s="12">
        <v>4.5026178010471207E-2</v>
      </c>
      <c r="D33" s="28"/>
      <c r="E33" s="28"/>
      <c r="F33" s="13"/>
      <c r="K33" s="6"/>
    </row>
    <row r="34" spans="2:11" x14ac:dyDescent="0.2">
      <c r="B34" s="14" t="s">
        <v>4</v>
      </c>
      <c r="C34" s="12">
        <v>9.4240837696335077E-3</v>
      </c>
      <c r="D34" s="28"/>
      <c r="E34" s="28"/>
      <c r="F34" s="13"/>
      <c r="K34" s="6"/>
    </row>
    <row r="35" spans="2:11" x14ac:dyDescent="0.2">
      <c r="B35" s="14" t="s">
        <v>5</v>
      </c>
      <c r="C35" s="12">
        <v>3.1413612565445027E-3</v>
      </c>
      <c r="D35" s="28"/>
      <c r="E35" s="28"/>
      <c r="F35" s="13"/>
      <c r="K35" s="6"/>
    </row>
    <row r="36" spans="2:11" x14ac:dyDescent="0.2">
      <c r="B36" s="14"/>
      <c r="C36" s="12"/>
      <c r="D36" s="12"/>
      <c r="E36" s="12"/>
      <c r="F36" s="13"/>
      <c r="K36" s="6"/>
    </row>
    <row r="37" spans="2:11" x14ac:dyDescent="0.2">
      <c r="B37" s="14"/>
      <c r="C37" s="28"/>
      <c r="D37" s="12"/>
      <c r="E37" s="12"/>
      <c r="F37" s="13"/>
      <c r="K37" s="6"/>
    </row>
    <row r="38" spans="2:11" x14ac:dyDescent="0.2">
      <c r="B38" s="14"/>
      <c r="C38" s="12"/>
      <c r="D38" s="12"/>
      <c r="E38" s="12"/>
      <c r="F38" s="13"/>
      <c r="K38" s="6"/>
    </row>
    <row r="39" spans="2:11" x14ac:dyDescent="0.2">
      <c r="B39" s="14"/>
      <c r="C39" s="12"/>
      <c r="D39" s="12"/>
      <c r="E39" s="12"/>
      <c r="F39" s="13"/>
      <c r="K39" s="6"/>
    </row>
    <row r="40" spans="2:11" x14ac:dyDescent="0.2">
      <c r="B40" s="14"/>
      <c r="C40" s="12"/>
      <c r="D40" s="12"/>
      <c r="E40" s="12"/>
      <c r="F40" s="13"/>
      <c r="K40" s="6"/>
    </row>
    <row r="41" spans="2:11" x14ac:dyDescent="0.2">
      <c r="K41" s="6"/>
    </row>
    <row r="44" spans="2:11" ht="15.75" x14ac:dyDescent="0.25">
      <c r="C44" s="78" t="s">
        <v>6</v>
      </c>
      <c r="D44" s="78"/>
      <c r="E44" s="78"/>
    </row>
    <row r="45" spans="2:11" ht="15.75" x14ac:dyDescent="0.25">
      <c r="C45" s="4">
        <v>2018</v>
      </c>
      <c r="D45" s="4">
        <v>2017</v>
      </c>
      <c r="E45" s="4">
        <v>2016</v>
      </c>
    </row>
    <row r="46" spans="2:11" x14ac:dyDescent="0.2">
      <c r="B46" s="14" t="s">
        <v>0</v>
      </c>
      <c r="C46" s="12">
        <v>4.0837696335078534E-2</v>
      </c>
      <c r="D46" s="12">
        <v>2.1372389211343198E-2</v>
      </c>
      <c r="E46" s="12">
        <v>6.8000000000000005E-2</v>
      </c>
    </row>
    <row r="47" spans="2:11" x14ac:dyDescent="0.2">
      <c r="B47" s="14" t="s">
        <v>1</v>
      </c>
      <c r="C47" s="12">
        <v>0.53926701570680624</v>
      </c>
      <c r="D47" s="12">
        <v>0.45724879277788505</v>
      </c>
      <c r="E47" s="12">
        <v>0.19900000000000001</v>
      </c>
    </row>
    <row r="48" spans="2:11" x14ac:dyDescent="0.2">
      <c r="B48" s="14" t="s">
        <v>2</v>
      </c>
      <c r="C48" s="12">
        <v>0.36230366492146598</v>
      </c>
      <c r="D48" s="12">
        <v>0.26844868169345038</v>
      </c>
      <c r="E48" s="12">
        <v>0.51900000000000002</v>
      </c>
    </row>
    <row r="49" spans="2:5" x14ac:dyDescent="0.2">
      <c r="B49" s="14" t="s">
        <v>3</v>
      </c>
      <c r="C49" s="12">
        <v>4.5026178010471207E-2</v>
      </c>
      <c r="D49" s="12">
        <v>0.18330886815032293</v>
      </c>
      <c r="E49" s="12">
        <v>0.14599999999999999</v>
      </c>
    </row>
    <row r="50" spans="2:5" x14ac:dyDescent="0.2">
      <c r="B50" s="14" t="s">
        <v>4</v>
      </c>
      <c r="C50" s="12">
        <v>9.4240837696335077E-3</v>
      </c>
      <c r="D50" s="12">
        <v>3.3978338090814415E-2</v>
      </c>
      <c r="E50" s="12">
        <v>0.05</v>
      </c>
    </row>
    <row r="51" spans="2:5" x14ac:dyDescent="0.2">
      <c r="B51" s="14" t="s">
        <v>5</v>
      </c>
      <c r="C51" s="12">
        <v>3.1413612565445027E-3</v>
      </c>
      <c r="D51" s="12">
        <v>3.7034002352533096E-2</v>
      </c>
      <c r="E51" s="12">
        <v>1.7999999999999999E-2</v>
      </c>
    </row>
    <row r="63" spans="2:5" ht="15.75" x14ac:dyDescent="0.25">
      <c r="C63" s="78" t="s">
        <v>6</v>
      </c>
      <c r="D63" s="78"/>
      <c r="E63" s="18"/>
    </row>
    <row r="64" spans="2:5" ht="15.75" x14ac:dyDescent="0.25">
      <c r="C64" s="4" t="s">
        <v>39</v>
      </c>
      <c r="D64" s="4" t="s">
        <v>38</v>
      </c>
    </row>
    <row r="65" spans="2:5" x14ac:dyDescent="0.2">
      <c r="B65" s="14" t="s">
        <v>0</v>
      </c>
      <c r="C65" s="12">
        <f>C46-D46</f>
        <v>1.9465307123735336E-2</v>
      </c>
      <c r="D65" s="12">
        <f>C46-E46</f>
        <v>-2.7162303664921471E-2</v>
      </c>
    </row>
    <row r="66" spans="2:5" x14ac:dyDescent="0.2">
      <c r="B66" s="14" t="s">
        <v>1</v>
      </c>
      <c r="C66" s="12">
        <f t="shared" ref="C66:C70" si="0">C47-D47</f>
        <v>8.2018222928921192E-2</v>
      </c>
      <c r="D66" s="12">
        <f t="shared" ref="D66:D70" si="1">C47-E47</f>
        <v>0.34026701570680623</v>
      </c>
    </row>
    <row r="67" spans="2:5" x14ac:dyDescent="0.2">
      <c r="B67" s="14" t="s">
        <v>2</v>
      </c>
      <c r="C67" s="12">
        <f t="shared" si="0"/>
        <v>9.3854983228015609E-2</v>
      </c>
      <c r="D67" s="12">
        <f t="shared" si="1"/>
        <v>-0.15669633507853403</v>
      </c>
    </row>
    <row r="68" spans="2:5" x14ac:dyDescent="0.2">
      <c r="B68" s="14" t="s">
        <v>3</v>
      </c>
      <c r="C68" s="12">
        <f t="shared" si="0"/>
        <v>-0.13828269013985173</v>
      </c>
      <c r="D68" s="12">
        <f t="shared" si="1"/>
        <v>-0.10097382198952878</v>
      </c>
    </row>
    <row r="69" spans="2:5" x14ac:dyDescent="0.2">
      <c r="B69" s="14" t="s">
        <v>4</v>
      </c>
      <c r="C69" s="12">
        <f t="shared" si="0"/>
        <v>-2.4554254321180906E-2</v>
      </c>
      <c r="D69" s="12">
        <f t="shared" si="1"/>
        <v>-4.0575916230366493E-2</v>
      </c>
    </row>
    <row r="70" spans="2:5" x14ac:dyDescent="0.2">
      <c r="B70" s="14" t="s">
        <v>5</v>
      </c>
      <c r="C70" s="12">
        <f t="shared" si="0"/>
        <v>-3.3892641095988593E-2</v>
      </c>
      <c r="D70" s="12">
        <f t="shared" si="1"/>
        <v>-1.4858638743455495E-2</v>
      </c>
    </row>
    <row r="78" spans="2:5" ht="15.75" x14ac:dyDescent="0.25">
      <c r="C78" s="78" t="s">
        <v>6</v>
      </c>
      <c r="D78" s="78"/>
      <c r="E78" s="78"/>
    </row>
    <row r="79" spans="2:5" ht="15.75" x14ac:dyDescent="0.25">
      <c r="C79" s="47">
        <v>2018</v>
      </c>
      <c r="D79" s="47">
        <v>2017</v>
      </c>
      <c r="E79" s="47">
        <v>2016</v>
      </c>
    </row>
    <row r="80" spans="2:5" x14ac:dyDescent="0.2">
      <c r="B80" s="14" t="s">
        <v>0</v>
      </c>
      <c r="C80" s="50">
        <v>4.0966386554621845</v>
      </c>
      <c r="D80" s="50">
        <v>2.2185324505931359</v>
      </c>
      <c r="E80" s="50">
        <v>6.9183423660715642</v>
      </c>
    </row>
    <row r="81" spans="1:5" x14ac:dyDescent="0.2">
      <c r="B81" s="14" t="s">
        <v>1</v>
      </c>
      <c r="C81" s="50">
        <v>54.096638655462179</v>
      </c>
      <c r="D81" s="50">
        <v>47.360299417739618</v>
      </c>
      <c r="E81" s="50">
        <v>20.22088235337068</v>
      </c>
    </row>
    <row r="82" spans="1:5" x14ac:dyDescent="0.2">
      <c r="B82" s="14" t="s">
        <v>2</v>
      </c>
      <c r="C82" s="50">
        <v>36.344537815126046</v>
      </c>
      <c r="D82" s="50">
        <v>27.865958539617935</v>
      </c>
      <c r="E82" s="50">
        <v>52.857429802160617</v>
      </c>
    </row>
    <row r="83" spans="1:5" x14ac:dyDescent="0.2">
      <c r="B83" s="14" t="s">
        <v>3</v>
      </c>
      <c r="C83" s="50">
        <v>4.5168067226890756</v>
      </c>
      <c r="D83" s="50">
        <v>19.028133375801993</v>
      </c>
      <c r="E83" s="50">
        <v>14.913142584913622</v>
      </c>
    </row>
    <row r="84" spans="1:5" x14ac:dyDescent="0.2">
      <c r="B84" s="14" t="s">
        <v>4</v>
      </c>
      <c r="C84" s="51">
        <v>0.94537815126050417</v>
      </c>
      <c r="D84" s="50">
        <v>3.5270762162467211</v>
      </c>
      <c r="E84" s="50">
        <v>5.0902028934835046</v>
      </c>
    </row>
    <row r="85" spans="1:5" x14ac:dyDescent="0.2">
      <c r="B85" s="14" t="s">
        <v>68</v>
      </c>
      <c r="C85" s="51">
        <f>SUM(C80:C84)</f>
        <v>99.999999999999986</v>
      </c>
      <c r="D85" s="51">
        <f t="shared" ref="D85:E85" si="2">SUM(D80:D84)</f>
        <v>99.999999999999417</v>
      </c>
      <c r="E85" s="51">
        <f t="shared" si="2"/>
        <v>100</v>
      </c>
    </row>
    <row r="87" spans="1:5" ht="15.75" x14ac:dyDescent="0.25">
      <c r="C87" s="78" t="s">
        <v>6</v>
      </c>
      <c r="D87" s="78"/>
      <c r="E87" s="78"/>
    </row>
    <row r="88" spans="1:5" ht="15.75" x14ac:dyDescent="0.25">
      <c r="C88" s="47">
        <v>2018</v>
      </c>
      <c r="D88" s="47">
        <v>2017</v>
      </c>
      <c r="E88" s="47">
        <v>2016</v>
      </c>
    </row>
    <row r="89" spans="1:5" x14ac:dyDescent="0.2">
      <c r="A89" s="14" t="s">
        <v>0</v>
      </c>
      <c r="B89" s="52">
        <f t="shared" ref="B89:B91" si="3">B90+2.5</f>
        <v>10</v>
      </c>
      <c r="C89" s="53">
        <f>C80*$B89</f>
        <v>40.966386554621849</v>
      </c>
      <c r="D89" s="53">
        <f t="shared" ref="D89:E89" si="4">D80*$B89</f>
        <v>22.185324505931359</v>
      </c>
      <c r="E89" s="53">
        <f t="shared" si="4"/>
        <v>69.183423660715647</v>
      </c>
    </row>
    <row r="90" spans="1:5" x14ac:dyDescent="0.2">
      <c r="A90" s="14" t="s">
        <v>1</v>
      </c>
      <c r="B90" s="52">
        <f t="shared" si="3"/>
        <v>7.5</v>
      </c>
      <c r="C90" s="53">
        <f t="shared" ref="C90:E90" si="5">C81*$B90</f>
        <v>405.72478991596637</v>
      </c>
      <c r="D90" s="53">
        <f t="shared" si="5"/>
        <v>355.20224563304714</v>
      </c>
      <c r="E90" s="53">
        <f t="shared" si="5"/>
        <v>151.65661765028011</v>
      </c>
    </row>
    <row r="91" spans="1:5" x14ac:dyDescent="0.2">
      <c r="A91" s="14" t="s">
        <v>2</v>
      </c>
      <c r="B91" s="52">
        <f t="shared" si="3"/>
        <v>5</v>
      </c>
      <c r="C91" s="53">
        <f t="shared" ref="C91:E91" si="6">C82*$B91</f>
        <v>181.72268907563023</v>
      </c>
      <c r="D91" s="53">
        <f t="shared" si="6"/>
        <v>139.32979269808968</v>
      </c>
      <c r="E91" s="53">
        <f t="shared" si="6"/>
        <v>264.28714901080309</v>
      </c>
    </row>
    <row r="92" spans="1:5" x14ac:dyDescent="0.2">
      <c r="A92" s="14" t="s">
        <v>3</v>
      </c>
      <c r="B92" s="52">
        <f>B93+2.5</f>
        <v>2.5</v>
      </c>
      <c r="C92" s="53">
        <f t="shared" ref="C92:E92" si="7">C83*$B92</f>
        <v>11.292016806722689</v>
      </c>
      <c r="D92" s="53">
        <f t="shared" si="7"/>
        <v>47.570333439504978</v>
      </c>
      <c r="E92" s="53">
        <f t="shared" si="7"/>
        <v>37.282856462284059</v>
      </c>
    </row>
    <row r="93" spans="1:5" x14ac:dyDescent="0.2">
      <c r="A93" s="14" t="s">
        <v>4</v>
      </c>
      <c r="B93" s="52">
        <v>0</v>
      </c>
      <c r="C93" s="53">
        <f t="shared" ref="C93:E93" si="8">C84*$B93</f>
        <v>0</v>
      </c>
      <c r="D93" s="53">
        <f t="shared" si="8"/>
        <v>0</v>
      </c>
      <c r="E93" s="53">
        <f t="shared" si="8"/>
        <v>0</v>
      </c>
    </row>
    <row r="95" spans="1:5" x14ac:dyDescent="0.2">
      <c r="B95" s="1" t="s">
        <v>68</v>
      </c>
      <c r="C95" s="53">
        <f>SUM(C89:C93)</f>
        <v>639.7058823529411</v>
      </c>
      <c r="D95" s="53">
        <f t="shared" ref="D95:E95" si="9">SUM(D89:D93)</f>
        <v>564.28769627657323</v>
      </c>
      <c r="E95" s="53">
        <f t="shared" si="9"/>
        <v>522.41004678408285</v>
      </c>
    </row>
    <row r="97" spans="2:5" ht="15.75" x14ac:dyDescent="0.25">
      <c r="C97" s="78" t="s">
        <v>6</v>
      </c>
      <c r="D97" s="78"/>
      <c r="E97" s="78"/>
    </row>
    <row r="98" spans="2:5" ht="15.75" x14ac:dyDescent="0.25">
      <c r="C98" s="47">
        <v>2018</v>
      </c>
      <c r="D98" s="47">
        <v>2017</v>
      </c>
      <c r="E98" s="47">
        <v>2016</v>
      </c>
    </row>
    <row r="99" spans="2:5" x14ac:dyDescent="0.2">
      <c r="B99" s="1" t="s">
        <v>69</v>
      </c>
      <c r="C99" s="53">
        <f>C95/C85</f>
        <v>6.3970588235294121</v>
      </c>
      <c r="D99" s="53">
        <f>D95/D85</f>
        <v>5.6428769627657651</v>
      </c>
      <c r="E99" s="53">
        <f>E95/E85</f>
        <v>5.2241004678408283</v>
      </c>
    </row>
  </sheetData>
  <mergeCells count="7">
    <mergeCell ref="C87:E87"/>
    <mergeCell ref="C97:E97"/>
    <mergeCell ref="C1:F1"/>
    <mergeCell ref="B12:C12"/>
    <mergeCell ref="C44:E44"/>
    <mergeCell ref="C63:D63"/>
    <mergeCell ref="C78:E7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FEA9E-04E6-4699-BE73-2F81491974D3}">
  <dimension ref="A1:T112"/>
  <sheetViews>
    <sheetView workbookViewId="0">
      <pane xSplit="2" ySplit="4" topLeftCell="C11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RowHeight="14.25" x14ac:dyDescent="0.2"/>
  <cols>
    <col min="1" max="1" width="11.42578125" style="1"/>
    <col min="2" max="2" width="35.5703125" style="1" customWidth="1"/>
    <col min="3" max="3" width="24.28515625" style="1" customWidth="1"/>
    <col min="4" max="6" width="22.7109375" style="1" customWidth="1"/>
    <col min="7" max="16384" width="11.42578125" style="1"/>
  </cols>
  <sheetData>
    <row r="1" spans="2:10" ht="27.75" x14ac:dyDescent="0.4">
      <c r="C1" s="79">
        <v>2018</v>
      </c>
      <c r="D1" s="79"/>
      <c r="E1" s="79"/>
      <c r="F1" s="79"/>
    </row>
    <row r="2" spans="2:10" ht="15" customHeight="1" x14ac:dyDescent="0.2"/>
    <row r="3" spans="2:10" ht="16.5" customHeight="1" x14ac:dyDescent="0.25">
      <c r="B3" s="2"/>
      <c r="C3" s="4" t="s">
        <v>15</v>
      </c>
      <c r="D3" s="4" t="s">
        <v>2</v>
      </c>
      <c r="E3" s="4" t="s">
        <v>16</v>
      </c>
      <c r="F3" s="15" t="s">
        <v>17</v>
      </c>
      <c r="J3" s="8"/>
    </row>
    <row r="4" spans="2:10" ht="15" customHeight="1" x14ac:dyDescent="0.2">
      <c r="B4" s="5" t="s">
        <v>37</v>
      </c>
      <c r="C4" s="33">
        <f>57.6/100</f>
        <v>0.57600000000000007</v>
      </c>
      <c r="D4" s="33">
        <f>36/100</f>
        <v>0.36</v>
      </c>
      <c r="E4" s="33">
        <f>6.4/100</f>
        <v>6.4000000000000001E-2</v>
      </c>
      <c r="F4" s="34">
        <v>955</v>
      </c>
      <c r="H4" s="7"/>
      <c r="J4" s="8"/>
    </row>
    <row r="5" spans="2:10" ht="15" customHeight="1" x14ac:dyDescent="0.2">
      <c r="B5" s="5"/>
      <c r="C5" s="8"/>
      <c r="D5" s="8"/>
      <c r="E5" s="8"/>
      <c r="F5" s="9"/>
      <c r="H5" s="7"/>
      <c r="J5" s="8"/>
    </row>
    <row r="6" spans="2:10" ht="15" customHeight="1" x14ac:dyDescent="0.2">
      <c r="B6" s="26" t="s">
        <v>47</v>
      </c>
      <c r="C6" s="8"/>
      <c r="D6" s="35"/>
      <c r="E6" s="35"/>
      <c r="F6" s="35"/>
    </row>
    <row r="7" spans="2:10" ht="14.25" customHeight="1" x14ac:dyDescent="0.2">
      <c r="B7" s="16" t="s">
        <v>28</v>
      </c>
      <c r="C7" s="38">
        <v>0.57547169811320753</v>
      </c>
      <c r="D7" s="38">
        <v>0.37735849056603776</v>
      </c>
      <c r="E7" s="38">
        <v>4.716981132075472E-2</v>
      </c>
      <c r="F7" s="39">
        <v>106</v>
      </c>
    </row>
    <row r="8" spans="2:10" ht="15.75" customHeight="1" x14ac:dyDescent="0.2">
      <c r="B8" s="16" t="s">
        <v>25</v>
      </c>
      <c r="C8" s="38">
        <v>0.60416666666666663</v>
      </c>
      <c r="D8" s="38">
        <v>0.33333333333333326</v>
      </c>
      <c r="E8" s="38">
        <v>6.25E-2</v>
      </c>
      <c r="F8" s="39">
        <v>240</v>
      </c>
    </row>
    <row r="9" spans="2:10" ht="15" customHeight="1" x14ac:dyDescent="0.2">
      <c r="B9" s="16" t="s">
        <v>26</v>
      </c>
      <c r="C9" s="38">
        <v>0.63461538461538458</v>
      </c>
      <c r="D9" s="38">
        <v>0.29615384615384616</v>
      </c>
      <c r="E9" s="38">
        <v>6.9230769230769235E-2</v>
      </c>
      <c r="F9" s="39">
        <v>260</v>
      </c>
    </row>
    <row r="10" spans="2:10" ht="14.25" customHeight="1" x14ac:dyDescent="0.2">
      <c r="B10" s="16" t="s">
        <v>29</v>
      </c>
      <c r="C10" s="38">
        <v>0.60504201680672265</v>
      </c>
      <c r="D10" s="38">
        <v>0.33613445378151263</v>
      </c>
      <c r="E10" s="38">
        <v>5.8823529411764698E-2</v>
      </c>
      <c r="F10" s="39">
        <v>119</v>
      </c>
    </row>
    <row r="11" spans="2:10" ht="15.75" customHeight="1" x14ac:dyDescent="0.2">
      <c r="B11" s="16" t="s">
        <v>27</v>
      </c>
      <c r="C11" s="38">
        <v>0.4652173913043478</v>
      </c>
      <c r="D11" s="38">
        <v>0.4652173913043478</v>
      </c>
      <c r="E11" s="38">
        <v>6.9565217391304349E-2</v>
      </c>
      <c r="F11" s="39">
        <v>230</v>
      </c>
    </row>
    <row r="12" spans="2:10" ht="15.75" customHeight="1" x14ac:dyDescent="0.2">
      <c r="B12" s="16"/>
      <c r="C12" s="38"/>
      <c r="D12" s="38"/>
      <c r="E12" s="38"/>
      <c r="F12" s="39"/>
    </row>
    <row r="13" spans="2:10" ht="15.75" customHeight="1" x14ac:dyDescent="0.2">
      <c r="B13" s="25" t="s">
        <v>35</v>
      </c>
      <c r="C13" s="38"/>
      <c r="D13" s="38"/>
      <c r="E13" s="38"/>
      <c r="F13" s="39"/>
    </row>
    <row r="14" spans="2:10" ht="15.75" customHeight="1" x14ac:dyDescent="0.2">
      <c r="B14" s="16" t="s">
        <v>30</v>
      </c>
      <c r="C14" s="38">
        <v>0.61151079136690645</v>
      </c>
      <c r="D14" s="38">
        <v>0.32374100719424459</v>
      </c>
      <c r="E14" s="38">
        <v>6.4748201438848921E-2</v>
      </c>
      <c r="F14" s="39">
        <v>139</v>
      </c>
    </row>
    <row r="15" spans="2:10" ht="15.75" customHeight="1" x14ac:dyDescent="0.2">
      <c r="B15" s="16" t="s">
        <v>31</v>
      </c>
      <c r="C15" s="38">
        <v>0.48258706467661694</v>
      </c>
      <c r="D15" s="38">
        <v>0.45273631840796019</v>
      </c>
      <c r="E15" s="38">
        <v>6.4676616915422883E-2</v>
      </c>
      <c r="F15" s="39">
        <v>201</v>
      </c>
    </row>
    <row r="16" spans="2:10" ht="15.75" customHeight="1" x14ac:dyDescent="0.2">
      <c r="B16" s="16" t="s">
        <v>32</v>
      </c>
      <c r="C16" s="38">
        <v>0.64761904761904754</v>
      </c>
      <c r="D16" s="38">
        <v>0.33333333333333326</v>
      </c>
      <c r="E16" s="38">
        <v>1.9047619047619049E-2</v>
      </c>
      <c r="F16" s="39">
        <v>105</v>
      </c>
    </row>
    <row r="17" spans="2:6" ht="15.75" customHeight="1" x14ac:dyDescent="0.2">
      <c r="B17" s="16" t="s">
        <v>33</v>
      </c>
      <c r="C17" s="38">
        <v>0.6174496644295302</v>
      </c>
      <c r="D17" s="38">
        <v>0.32214765100671139</v>
      </c>
      <c r="E17" s="38">
        <v>6.0402684563758392E-2</v>
      </c>
      <c r="F17" s="39">
        <v>149</v>
      </c>
    </row>
    <row r="18" spans="2:6" ht="15.75" customHeight="1" x14ac:dyDescent="0.2">
      <c r="B18" s="16" t="s">
        <v>34</v>
      </c>
      <c r="C18" s="38">
        <v>0.52066115702479343</v>
      </c>
      <c r="D18" s="38">
        <v>0.37190082644628097</v>
      </c>
      <c r="E18" s="38">
        <v>0.10743801652892562</v>
      </c>
      <c r="F18" s="39">
        <v>121</v>
      </c>
    </row>
    <row r="19" spans="2:6" ht="15.75" customHeight="1" x14ac:dyDescent="0.2">
      <c r="B19" s="16" t="s">
        <v>25</v>
      </c>
      <c r="C19" s="38">
        <v>0.60416666666666663</v>
      </c>
      <c r="D19" s="38">
        <v>0.33333333333333326</v>
      </c>
      <c r="E19" s="38">
        <v>6.25E-2</v>
      </c>
      <c r="F19" s="39">
        <v>240</v>
      </c>
    </row>
    <row r="20" spans="2:6" ht="15.75" customHeight="1" x14ac:dyDescent="0.2">
      <c r="C20" s="35"/>
      <c r="D20" s="35"/>
      <c r="E20" s="35"/>
      <c r="F20" s="35"/>
    </row>
    <row r="21" spans="2:6" x14ac:dyDescent="0.2">
      <c r="B21" s="26" t="s">
        <v>48</v>
      </c>
      <c r="C21" s="35"/>
      <c r="D21" s="35"/>
      <c r="E21" s="35"/>
      <c r="F21" s="35"/>
    </row>
    <row r="22" spans="2:6" ht="14.25" customHeight="1" x14ac:dyDescent="0.2">
      <c r="B22" s="11" t="s">
        <v>11</v>
      </c>
      <c r="C22" s="40">
        <v>0.28000000000000003</v>
      </c>
      <c r="D22" s="40">
        <v>0.6</v>
      </c>
      <c r="E22" s="40">
        <v>0.12</v>
      </c>
      <c r="F22" s="41">
        <v>25</v>
      </c>
    </row>
    <row r="23" spans="2:6" ht="15.75" customHeight="1" x14ac:dyDescent="0.2">
      <c r="B23" s="11" t="s">
        <v>12</v>
      </c>
      <c r="C23" s="40">
        <v>0.44565217391304346</v>
      </c>
      <c r="D23" s="40">
        <v>0.46014492753623187</v>
      </c>
      <c r="E23" s="40">
        <v>9.4202898550724654E-2</v>
      </c>
      <c r="F23" s="41">
        <v>276</v>
      </c>
    </row>
    <row r="24" spans="2:6" x14ac:dyDescent="0.2">
      <c r="B24" s="11" t="s">
        <v>13</v>
      </c>
      <c r="C24" s="40">
        <v>0.56907894736842102</v>
      </c>
      <c r="D24" s="40">
        <v>0.38157894736842107</v>
      </c>
      <c r="E24" s="40">
        <v>4.9342105263157895E-2</v>
      </c>
      <c r="F24" s="41">
        <v>304</v>
      </c>
    </row>
    <row r="25" spans="2:6" ht="15" customHeight="1" x14ac:dyDescent="0.2">
      <c r="B25" s="11" t="s">
        <v>14</v>
      </c>
      <c r="C25" s="40">
        <v>0.70434782608695656</v>
      </c>
      <c r="D25" s="40">
        <v>0.24637681159420294</v>
      </c>
      <c r="E25" s="40">
        <v>4.9275362318840582E-2</v>
      </c>
      <c r="F25" s="41">
        <v>345</v>
      </c>
    </row>
    <row r="26" spans="2:6" x14ac:dyDescent="0.2">
      <c r="B26" s="11"/>
      <c r="C26" s="37"/>
      <c r="D26" s="37"/>
      <c r="E26" s="37"/>
      <c r="F26" s="35"/>
    </row>
    <row r="27" spans="2:6" x14ac:dyDescent="0.2">
      <c r="B27" s="10" t="s">
        <v>36</v>
      </c>
      <c r="C27" s="37"/>
      <c r="D27" s="37"/>
      <c r="E27" s="37"/>
      <c r="F27" s="35"/>
    </row>
    <row r="28" spans="2:6" x14ac:dyDescent="0.2">
      <c r="B28" s="17" t="s">
        <v>7</v>
      </c>
      <c r="C28" s="40">
        <v>0.51578947368421058</v>
      </c>
      <c r="D28" s="40">
        <v>0.38947368421052631</v>
      </c>
      <c r="E28" s="40">
        <v>9.4736842105263175E-2</v>
      </c>
      <c r="F28" s="41">
        <v>95</v>
      </c>
    </row>
    <row r="29" spans="2:6" x14ac:dyDescent="0.2">
      <c r="B29" s="17" t="s">
        <v>8</v>
      </c>
      <c r="C29" s="40">
        <v>0.63564356435643565</v>
      </c>
      <c r="D29" s="40">
        <v>0.32475247524752476</v>
      </c>
      <c r="E29" s="40">
        <v>3.9603960396039604E-2</v>
      </c>
      <c r="F29" s="41">
        <v>505</v>
      </c>
    </row>
    <row r="30" spans="2:6" x14ac:dyDescent="0.2">
      <c r="B30" s="17" t="s">
        <v>84</v>
      </c>
      <c r="C30" s="40">
        <v>0.48333333333333334</v>
      </c>
      <c r="D30" s="40">
        <v>0.43333333333333335</v>
      </c>
      <c r="E30" s="40">
        <v>8.3333333333333315E-2</v>
      </c>
      <c r="F30" s="41">
        <v>60</v>
      </c>
    </row>
    <row r="31" spans="2:6" x14ac:dyDescent="0.2">
      <c r="B31" s="17" t="s">
        <v>85</v>
      </c>
      <c r="C31" s="40">
        <v>0.56074766355140182</v>
      </c>
      <c r="D31" s="40">
        <v>0.3644859813084112</v>
      </c>
      <c r="E31" s="40">
        <v>7.476635514018691E-2</v>
      </c>
      <c r="F31" s="41">
        <v>214</v>
      </c>
    </row>
    <row r="32" spans="2:6" x14ac:dyDescent="0.2">
      <c r="B32" s="17" t="s">
        <v>9</v>
      </c>
      <c r="C32" s="40">
        <v>0.1875</v>
      </c>
      <c r="D32" s="40">
        <v>0.58333333333333337</v>
      </c>
      <c r="E32" s="40">
        <v>0.22916666666666663</v>
      </c>
      <c r="F32" s="41">
        <v>48</v>
      </c>
    </row>
    <row r="33" spans="2:11" x14ac:dyDescent="0.2">
      <c r="B33" s="17" t="s">
        <v>10</v>
      </c>
      <c r="C33" s="40">
        <v>0.7</v>
      </c>
      <c r="D33" s="40">
        <v>0.3</v>
      </c>
      <c r="E33" s="40">
        <v>0</v>
      </c>
      <c r="F33" s="41">
        <v>30</v>
      </c>
    </row>
    <row r="34" spans="2:11" x14ac:dyDescent="0.2">
      <c r="B34" s="11"/>
      <c r="C34" s="56"/>
      <c r="D34" s="37"/>
      <c r="E34" s="37"/>
      <c r="F34" s="35"/>
    </row>
    <row r="35" spans="2:11" x14ac:dyDescent="0.2">
      <c r="B35" s="80" t="s">
        <v>49</v>
      </c>
      <c r="C35" s="80"/>
    </row>
    <row r="36" spans="2:11" x14ac:dyDescent="0.2">
      <c r="B36" s="3" t="s">
        <v>18</v>
      </c>
      <c r="C36" s="40">
        <v>0.68571428571428572</v>
      </c>
      <c r="D36" s="40">
        <v>0.27012987012987011</v>
      </c>
      <c r="E36" s="40">
        <v>4.4155844155844157E-2</v>
      </c>
      <c r="F36" s="41">
        <v>385</v>
      </c>
    </row>
    <row r="37" spans="2:11" x14ac:dyDescent="0.2">
      <c r="B37" s="3" t="s">
        <v>19</v>
      </c>
      <c r="C37" s="40">
        <v>0.53619302949061665</v>
      </c>
      <c r="D37" s="40">
        <v>0.420911528150134</v>
      </c>
      <c r="E37" s="40">
        <v>4.2895442359249331E-2</v>
      </c>
      <c r="F37" s="41">
        <v>373</v>
      </c>
    </row>
    <row r="38" spans="2:11" x14ac:dyDescent="0.2">
      <c r="B38" s="3" t="s">
        <v>20</v>
      </c>
      <c r="C38" s="40">
        <v>0.39263803680981596</v>
      </c>
      <c r="D38" s="40">
        <v>0.45398773006134968</v>
      </c>
      <c r="E38" s="40">
        <v>0.15337423312883436</v>
      </c>
      <c r="F38" s="41">
        <v>163</v>
      </c>
    </row>
    <row r="41" spans="2:11" x14ac:dyDescent="0.2">
      <c r="B41" s="14"/>
      <c r="C41" s="12"/>
      <c r="D41" s="12"/>
      <c r="E41" s="12"/>
      <c r="F41" s="13"/>
      <c r="K41" s="6"/>
    </row>
    <row r="42" spans="2:11" x14ac:dyDescent="0.2">
      <c r="B42" s="14"/>
      <c r="C42" s="12"/>
      <c r="D42" s="12"/>
      <c r="E42" s="12"/>
      <c r="F42" s="13"/>
      <c r="K42" s="6"/>
    </row>
    <row r="43" spans="2:11" x14ac:dyDescent="0.2">
      <c r="B43" s="14"/>
      <c r="C43" s="12"/>
      <c r="D43" s="12"/>
      <c r="E43" s="12"/>
      <c r="F43" s="13"/>
      <c r="K43" s="6"/>
    </row>
    <row r="44" spans="2:11" x14ac:dyDescent="0.2">
      <c r="B44" s="14"/>
      <c r="C44" s="12"/>
      <c r="D44" s="12"/>
      <c r="E44" s="12"/>
      <c r="F44" s="13"/>
      <c r="K44" s="6"/>
    </row>
    <row r="45" spans="2:11" ht="15.75" x14ac:dyDescent="0.25">
      <c r="B45" s="14"/>
      <c r="C45" s="54" t="s">
        <v>70</v>
      </c>
      <c r="D45" s="4" t="s">
        <v>6</v>
      </c>
      <c r="E45" s="18"/>
      <c r="F45" s="13"/>
      <c r="K45" s="6"/>
    </row>
    <row r="46" spans="2:11" ht="15.75" x14ac:dyDescent="0.25">
      <c r="D46" s="4">
        <v>2018</v>
      </c>
      <c r="E46" s="12"/>
      <c r="F46" s="13"/>
      <c r="K46" s="6"/>
    </row>
    <row r="47" spans="2:11" x14ac:dyDescent="0.2">
      <c r="B47" s="14" t="s">
        <v>0</v>
      </c>
      <c r="C47" s="12">
        <v>3.1413612565445025E-2</v>
      </c>
      <c r="D47" s="12">
        <f>'P1_Situac econ Nav'!C30</f>
        <v>4.0837696335078534E-2</v>
      </c>
      <c r="E47" s="12"/>
      <c r="F47" s="13"/>
      <c r="K47" s="6"/>
    </row>
    <row r="48" spans="2:11" x14ac:dyDescent="0.2">
      <c r="B48" s="14" t="s">
        <v>1</v>
      </c>
      <c r="C48" s="12">
        <v>0.54450261780104714</v>
      </c>
      <c r="D48" s="12">
        <f>'P1_Situac econ Nav'!C31</f>
        <v>0.53926701570680624</v>
      </c>
      <c r="E48" s="12"/>
      <c r="F48" s="13"/>
      <c r="K48" s="6"/>
    </row>
    <row r="49" spans="2:20" x14ac:dyDescent="0.2">
      <c r="B49" s="14" t="s">
        <v>2</v>
      </c>
      <c r="C49" s="12">
        <v>0.36020942408376966</v>
      </c>
      <c r="D49" s="12">
        <f>'P1_Situac econ Nav'!C32</f>
        <v>0.36230366492146598</v>
      </c>
      <c r="E49" s="12"/>
      <c r="F49" s="13"/>
      <c r="K49" s="6"/>
    </row>
    <row r="50" spans="2:20" x14ac:dyDescent="0.2">
      <c r="B50" s="14" t="s">
        <v>3</v>
      </c>
      <c r="C50" s="12">
        <v>5.2356020942408377E-2</v>
      </c>
      <c r="D50" s="12">
        <f>'P1_Situac econ Nav'!C33</f>
        <v>4.5026178010471207E-2</v>
      </c>
      <c r="E50" s="12"/>
      <c r="F50" s="13"/>
      <c r="K50" s="6"/>
    </row>
    <row r="51" spans="2:20" x14ac:dyDescent="0.2">
      <c r="B51" s="14" t="s">
        <v>4</v>
      </c>
      <c r="C51" s="12">
        <v>1.1518324607329843E-2</v>
      </c>
      <c r="D51" s="12">
        <f>'P1_Situac econ Nav'!C34</f>
        <v>9.4240837696335077E-3</v>
      </c>
      <c r="E51" s="12"/>
      <c r="F51" s="13"/>
      <c r="K51" s="6"/>
    </row>
    <row r="52" spans="2:20" x14ac:dyDescent="0.2">
      <c r="B52" s="14"/>
      <c r="C52" s="12"/>
      <c r="D52" s="12"/>
      <c r="E52" s="12"/>
      <c r="F52" s="13"/>
      <c r="K52" s="6"/>
    </row>
    <row r="53" spans="2:20" x14ac:dyDescent="0.2">
      <c r="B53" s="14"/>
      <c r="C53" s="12"/>
      <c r="D53" s="12"/>
      <c r="E53" s="12"/>
      <c r="F53" s="13"/>
      <c r="K53" s="6"/>
    </row>
    <row r="54" spans="2:20" x14ac:dyDescent="0.2">
      <c r="B54" s="14"/>
      <c r="C54" s="12"/>
      <c r="D54" s="12"/>
      <c r="E54" s="12"/>
      <c r="F54" s="13"/>
      <c r="K54" s="6"/>
    </row>
    <row r="55" spans="2:20" ht="15" customHeight="1" x14ac:dyDescent="0.2">
      <c r="B55" s="14"/>
      <c r="C55" s="12"/>
      <c r="D55" s="12"/>
      <c r="E55" s="12"/>
      <c r="F55" s="13"/>
      <c r="K55" s="6"/>
      <c r="T55" s="19"/>
    </row>
    <row r="56" spans="2:20" x14ac:dyDescent="0.2">
      <c r="B56" s="14"/>
      <c r="C56" s="12"/>
      <c r="D56" s="12"/>
      <c r="E56" s="12"/>
      <c r="F56" s="13"/>
      <c r="K56" s="6"/>
      <c r="T56" s="20"/>
    </row>
    <row r="57" spans="2:20" x14ac:dyDescent="0.2">
      <c r="B57" s="14"/>
      <c r="C57" s="12"/>
      <c r="D57" s="12"/>
      <c r="E57" s="12"/>
      <c r="F57" s="13"/>
      <c r="K57" s="6"/>
      <c r="T57" s="20"/>
    </row>
    <row r="58" spans="2:20" x14ac:dyDescent="0.2">
      <c r="K58" s="6"/>
      <c r="T58" s="20"/>
    </row>
    <row r="59" spans="2:20" x14ac:dyDescent="0.2">
      <c r="T59" s="20"/>
    </row>
    <row r="60" spans="2:20" x14ac:dyDescent="0.2">
      <c r="T60" s="20"/>
    </row>
    <row r="61" spans="2:20" ht="15.75" x14ac:dyDescent="0.25">
      <c r="C61" s="78" t="s">
        <v>71</v>
      </c>
      <c r="D61" s="78"/>
      <c r="E61" s="78"/>
      <c r="T61" s="20"/>
    </row>
    <row r="62" spans="2:20" ht="15.75" x14ac:dyDescent="0.25">
      <c r="C62" s="4">
        <v>2018</v>
      </c>
      <c r="D62" s="4">
        <v>2017</v>
      </c>
      <c r="E62" s="4">
        <v>2016</v>
      </c>
      <c r="T62" s="20"/>
    </row>
    <row r="63" spans="2:20" x14ac:dyDescent="0.2">
      <c r="B63" s="14" t="s">
        <v>0</v>
      </c>
      <c r="C63" s="12">
        <f>C47</f>
        <v>3.1413612565445025E-2</v>
      </c>
      <c r="D63" s="12">
        <v>2.2582481326001661E-2</v>
      </c>
      <c r="E63" s="12">
        <v>9.7000000000000003E-2</v>
      </c>
      <c r="T63" s="20"/>
    </row>
    <row r="64" spans="2:20" x14ac:dyDescent="0.2">
      <c r="B64" s="14" t="s">
        <v>1</v>
      </c>
      <c r="C64" s="12">
        <f>C48</f>
        <v>0.54450261780104714</v>
      </c>
      <c r="D64" s="12">
        <v>0.58001326066548786</v>
      </c>
      <c r="E64" s="12">
        <v>0.36299999999999999</v>
      </c>
      <c r="T64" s="20"/>
    </row>
    <row r="65" spans="2:5" x14ac:dyDescent="0.2">
      <c r="B65" s="14" t="s">
        <v>2</v>
      </c>
      <c r="C65" s="12">
        <f>C49</f>
        <v>0.36020942408376966</v>
      </c>
      <c r="D65" s="12">
        <v>0.24545885151476876</v>
      </c>
      <c r="E65" s="12">
        <v>0.442</v>
      </c>
    </row>
    <row r="66" spans="2:5" x14ac:dyDescent="0.2">
      <c r="B66" s="14" t="s">
        <v>3</v>
      </c>
      <c r="C66" s="12">
        <f>C50</f>
        <v>5.2356020942408377E-2</v>
      </c>
      <c r="D66" s="12">
        <v>0.11186931783383849</v>
      </c>
      <c r="E66" s="12">
        <v>6.4000000000000001E-2</v>
      </c>
    </row>
    <row r="67" spans="2:5" x14ac:dyDescent="0.2">
      <c r="B67" s="14" t="s">
        <v>4</v>
      </c>
      <c r="C67" s="12">
        <f>C51</f>
        <v>1.1518324607329843E-2</v>
      </c>
      <c r="D67" s="12">
        <v>3.2140337143081156E-2</v>
      </c>
      <c r="E67" s="12">
        <v>3.1E-2</v>
      </c>
    </row>
    <row r="68" spans="2:5" x14ac:dyDescent="0.2">
      <c r="B68" s="14" t="s">
        <v>5</v>
      </c>
      <c r="C68" s="12">
        <f t="shared" ref="C68" si="0">C52</f>
        <v>0</v>
      </c>
      <c r="D68" s="12">
        <v>8.0000000000000002E-3</v>
      </c>
      <c r="E68" s="12">
        <v>3.0000000000000001E-3</v>
      </c>
    </row>
    <row r="69" spans="2:5" x14ac:dyDescent="0.2">
      <c r="D69" s="21"/>
      <c r="E69" s="21"/>
    </row>
    <row r="76" spans="2:5" ht="15.75" x14ac:dyDescent="0.25">
      <c r="C76" s="78" t="s">
        <v>71</v>
      </c>
      <c r="D76" s="78"/>
    </row>
    <row r="77" spans="2:5" ht="15.75" x14ac:dyDescent="0.25">
      <c r="C77" s="4" t="s">
        <v>39</v>
      </c>
      <c r="D77" s="4" t="s">
        <v>38</v>
      </c>
    </row>
    <row r="78" spans="2:5" x14ac:dyDescent="0.2">
      <c r="B78" s="14" t="s">
        <v>0</v>
      </c>
      <c r="C78" s="12">
        <f>C63-D63</f>
        <v>8.8311312394433635E-3</v>
      </c>
      <c r="D78" s="12">
        <f>C63-E63</f>
        <v>-6.5586387434554971E-2</v>
      </c>
    </row>
    <row r="79" spans="2:5" x14ac:dyDescent="0.2">
      <c r="B79" s="14" t="s">
        <v>1</v>
      </c>
      <c r="C79" s="12">
        <f t="shared" ref="C79:C83" si="1">C64-D64</f>
        <v>-3.5510642864440722E-2</v>
      </c>
      <c r="D79" s="12">
        <f t="shared" ref="D79:D83" si="2">C64-E64</f>
        <v>0.18150261780104715</v>
      </c>
    </row>
    <row r="80" spans="2:5" x14ac:dyDescent="0.2">
      <c r="B80" s="14" t="s">
        <v>2</v>
      </c>
      <c r="C80" s="12">
        <f t="shared" si="1"/>
        <v>0.1147505725690009</v>
      </c>
      <c r="D80" s="12">
        <f t="shared" si="2"/>
        <v>-8.1790575916230346E-2</v>
      </c>
    </row>
    <row r="81" spans="2:5" x14ac:dyDescent="0.2">
      <c r="B81" s="14" t="s">
        <v>3</v>
      </c>
      <c r="C81" s="12">
        <f t="shared" si="1"/>
        <v>-5.9513296891430117E-2</v>
      </c>
      <c r="D81" s="12">
        <f t="shared" si="2"/>
        <v>-1.1643979057591625E-2</v>
      </c>
    </row>
    <row r="82" spans="2:5" x14ac:dyDescent="0.2">
      <c r="B82" s="14" t="s">
        <v>4</v>
      </c>
      <c r="C82" s="12">
        <f t="shared" si="1"/>
        <v>-2.0622012535751313E-2</v>
      </c>
      <c r="D82" s="12">
        <f t="shared" si="2"/>
        <v>-1.9481675392670157E-2</v>
      </c>
    </row>
    <row r="83" spans="2:5" x14ac:dyDescent="0.2">
      <c r="B83" s="14" t="s">
        <v>5</v>
      </c>
      <c r="C83" s="12">
        <f t="shared" si="1"/>
        <v>-8.0000000000000002E-3</v>
      </c>
      <c r="D83" s="12">
        <f t="shared" si="2"/>
        <v>-3.0000000000000001E-3</v>
      </c>
    </row>
    <row r="84" spans="2:5" x14ac:dyDescent="0.2">
      <c r="C84" s="12"/>
      <c r="D84" s="12"/>
    </row>
    <row r="91" spans="2:5" ht="15.75" x14ac:dyDescent="0.25">
      <c r="C91" s="78" t="s">
        <v>71</v>
      </c>
      <c r="D91" s="78"/>
      <c r="E91" s="78"/>
    </row>
    <row r="92" spans="2:5" ht="15.75" x14ac:dyDescent="0.25">
      <c r="C92" s="49">
        <v>2018</v>
      </c>
      <c r="D92" s="49">
        <v>2017</v>
      </c>
      <c r="E92" s="49">
        <v>2016</v>
      </c>
    </row>
    <row r="93" spans="2:5" x14ac:dyDescent="0.2">
      <c r="B93" s="14" t="s">
        <v>0</v>
      </c>
      <c r="C93" s="50">
        <f>C63*100</f>
        <v>3.1413612565445024</v>
      </c>
      <c r="D93" s="57">
        <v>2.2763123820386908</v>
      </c>
      <c r="E93" s="57">
        <v>9.7274882057767762</v>
      </c>
    </row>
    <row r="94" spans="2:5" x14ac:dyDescent="0.2">
      <c r="B94" s="14" t="s">
        <v>1</v>
      </c>
      <c r="C94" s="50">
        <f t="shared" ref="C94:C97" si="3">C64*100</f>
        <v>54.450261780104711</v>
      </c>
      <c r="D94" s="57">
        <v>58.465292096988932</v>
      </c>
      <c r="E94" s="57">
        <v>36.394273917249741</v>
      </c>
    </row>
    <row r="95" spans="2:5" x14ac:dyDescent="0.2">
      <c r="B95" s="14" t="s">
        <v>2</v>
      </c>
      <c r="C95" s="50">
        <f t="shared" si="3"/>
        <v>36.020942408376968</v>
      </c>
      <c r="D95" s="57">
        <v>24.742233367452187</v>
      </c>
      <c r="E95" s="57">
        <v>44.380575945163613</v>
      </c>
    </row>
    <row r="96" spans="2:5" x14ac:dyDescent="0.2">
      <c r="B96" s="14" t="s">
        <v>3</v>
      </c>
      <c r="C96" s="50">
        <f t="shared" si="3"/>
        <v>5.2356020942408374</v>
      </c>
      <c r="D96" s="57">
        <v>11.276418639708236</v>
      </c>
      <c r="E96" s="57">
        <v>6.3954901165837699</v>
      </c>
    </row>
    <row r="97" spans="1:5" x14ac:dyDescent="0.2">
      <c r="B97" s="14" t="s">
        <v>4</v>
      </c>
      <c r="C97" s="50">
        <f t="shared" si="3"/>
        <v>1.1518324607329842</v>
      </c>
      <c r="D97" s="57">
        <v>3.239743513811963</v>
      </c>
      <c r="E97" s="57">
        <v>3.1021718152260931</v>
      </c>
    </row>
    <row r="98" spans="1:5" x14ac:dyDescent="0.2">
      <c r="B98" s="14" t="s">
        <v>68</v>
      </c>
      <c r="C98" s="51">
        <f>SUM(C93:C97)</f>
        <v>100</v>
      </c>
      <c r="D98" s="51">
        <f t="shared" ref="D98:E98" si="4">SUM(D93:D97)</f>
        <v>100.00000000000001</v>
      </c>
      <c r="E98" s="51">
        <f t="shared" si="4"/>
        <v>100</v>
      </c>
    </row>
    <row r="100" spans="1:5" ht="15.75" x14ac:dyDescent="0.25">
      <c r="C100" s="78" t="s">
        <v>71</v>
      </c>
      <c r="D100" s="78"/>
      <c r="E100" s="78"/>
    </row>
    <row r="101" spans="1:5" ht="15.75" x14ac:dyDescent="0.25">
      <c r="C101" s="49">
        <v>2018</v>
      </c>
      <c r="D101" s="49">
        <v>2017</v>
      </c>
      <c r="E101" s="49">
        <v>2016</v>
      </c>
    </row>
    <row r="102" spans="1:5" x14ac:dyDescent="0.2">
      <c r="A102" s="14" t="s">
        <v>0</v>
      </c>
      <c r="B102" s="52">
        <f t="shared" ref="B102:B104" si="5">B103+2.5</f>
        <v>10</v>
      </c>
      <c r="C102" s="53">
        <f>C93*$B102</f>
        <v>31.413612565445025</v>
      </c>
      <c r="D102" s="53">
        <f t="shared" ref="D102:E102" si="6">D93*$B102</f>
        <v>22.763123820386909</v>
      </c>
      <c r="E102" s="53">
        <f t="shared" si="6"/>
        <v>97.274882057767769</v>
      </c>
    </row>
    <row r="103" spans="1:5" x14ac:dyDescent="0.2">
      <c r="A103" s="14" t="s">
        <v>1</v>
      </c>
      <c r="B103" s="52">
        <f t="shared" si="5"/>
        <v>7.5</v>
      </c>
      <c r="C103" s="53">
        <f t="shared" ref="C103:E106" si="7">C94*$B103</f>
        <v>408.37696335078533</v>
      </c>
      <c r="D103" s="53">
        <f t="shared" si="7"/>
        <v>438.48969072741698</v>
      </c>
      <c r="E103" s="53">
        <f t="shared" si="7"/>
        <v>272.95705437937306</v>
      </c>
    </row>
    <row r="104" spans="1:5" x14ac:dyDescent="0.2">
      <c r="A104" s="14" t="s">
        <v>2</v>
      </c>
      <c r="B104" s="52">
        <f t="shared" si="5"/>
        <v>5</v>
      </c>
      <c r="C104" s="53">
        <f t="shared" si="7"/>
        <v>180.10471204188485</v>
      </c>
      <c r="D104" s="53">
        <f t="shared" si="7"/>
        <v>123.71116683726093</v>
      </c>
      <c r="E104" s="53">
        <f t="shared" si="7"/>
        <v>221.90287972581808</v>
      </c>
    </row>
    <row r="105" spans="1:5" x14ac:dyDescent="0.2">
      <c r="A105" s="14" t="s">
        <v>3</v>
      </c>
      <c r="B105" s="52">
        <f>B106+2.5</f>
        <v>2.5</v>
      </c>
      <c r="C105" s="53">
        <f t="shared" si="7"/>
        <v>13.089005235602095</v>
      </c>
      <c r="D105" s="53">
        <f t="shared" si="7"/>
        <v>28.191046599270592</v>
      </c>
      <c r="E105" s="53">
        <f t="shared" si="7"/>
        <v>15.988725291459424</v>
      </c>
    </row>
    <row r="106" spans="1:5" x14ac:dyDescent="0.2">
      <c r="A106" s="14" t="s">
        <v>4</v>
      </c>
      <c r="B106" s="52">
        <v>0</v>
      </c>
      <c r="C106" s="53">
        <f t="shared" si="7"/>
        <v>0</v>
      </c>
      <c r="D106" s="53">
        <f t="shared" si="7"/>
        <v>0</v>
      </c>
      <c r="E106" s="53">
        <f t="shared" si="7"/>
        <v>0</v>
      </c>
    </row>
    <row r="108" spans="1:5" x14ac:dyDescent="0.2">
      <c r="B108" s="1" t="s">
        <v>68</v>
      </c>
      <c r="C108" s="53">
        <f>SUM(C102:C106)</f>
        <v>632.98429319371735</v>
      </c>
      <c r="D108" s="53">
        <f t="shared" ref="D108:E108" si="8">SUM(D102:D106)</f>
        <v>613.15502798433545</v>
      </c>
      <c r="E108" s="53">
        <f t="shared" si="8"/>
        <v>608.12354145441839</v>
      </c>
    </row>
    <row r="110" spans="1:5" ht="15.75" x14ac:dyDescent="0.25">
      <c r="C110" s="78" t="s">
        <v>71</v>
      </c>
      <c r="D110" s="78"/>
      <c r="E110" s="78"/>
    </row>
    <row r="111" spans="1:5" ht="15.75" x14ac:dyDescent="0.25">
      <c r="C111" s="49">
        <v>2018</v>
      </c>
      <c r="D111" s="49">
        <v>2017</v>
      </c>
      <c r="E111" s="49">
        <v>2016</v>
      </c>
    </row>
    <row r="112" spans="1:5" x14ac:dyDescent="0.2">
      <c r="B112" s="1" t="s">
        <v>69</v>
      </c>
      <c r="C112" s="53">
        <f>C108/C98</f>
        <v>6.3298429319371738</v>
      </c>
      <c r="D112" s="53">
        <f>D108/D98</f>
        <v>6.1315502798433537</v>
      </c>
      <c r="E112" s="53">
        <f>E108/E98</f>
        <v>6.0812354145441843</v>
      </c>
    </row>
  </sheetData>
  <mergeCells count="7">
    <mergeCell ref="C100:E100"/>
    <mergeCell ref="C110:E110"/>
    <mergeCell ref="C1:F1"/>
    <mergeCell ref="B35:C35"/>
    <mergeCell ref="C61:E61"/>
    <mergeCell ref="C76:D76"/>
    <mergeCell ref="C91:E9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AC21-6137-41F1-89E1-E0D3499B60D3}">
  <dimension ref="A1:T134"/>
  <sheetViews>
    <sheetView workbookViewId="0"/>
  </sheetViews>
  <sheetFormatPr baseColWidth="10" defaultRowHeight="14.25" x14ac:dyDescent="0.2"/>
  <cols>
    <col min="1" max="1" width="11.42578125" style="1"/>
    <col min="2" max="2" width="35.5703125" style="1" customWidth="1"/>
    <col min="3" max="3" width="22.7109375" style="1" customWidth="1"/>
    <col min="4" max="4" width="30.28515625" style="1" customWidth="1"/>
    <col min="5" max="6" width="22.7109375" style="1" customWidth="1"/>
    <col min="7" max="16384" width="11.42578125" style="1"/>
  </cols>
  <sheetData>
    <row r="1" spans="2:8" ht="27.75" x14ac:dyDescent="0.4">
      <c r="C1" s="79">
        <v>2018</v>
      </c>
      <c r="D1" s="79"/>
      <c r="E1" s="79"/>
      <c r="F1" s="79"/>
    </row>
    <row r="2" spans="2:8" ht="15" customHeight="1" x14ac:dyDescent="0.2"/>
    <row r="3" spans="2:8" ht="16.5" customHeight="1" x14ac:dyDescent="0.25">
      <c r="B3" s="2"/>
      <c r="C3" s="4" t="s">
        <v>15</v>
      </c>
      <c r="D3" s="4" t="s">
        <v>2</v>
      </c>
      <c r="E3" s="4" t="s">
        <v>16</v>
      </c>
      <c r="F3" s="15" t="s">
        <v>17</v>
      </c>
    </row>
    <row r="4" spans="2:8" ht="15" customHeight="1" x14ac:dyDescent="0.2">
      <c r="B4" s="5" t="s">
        <v>37</v>
      </c>
      <c r="C4" s="33">
        <f>26.6240681576145/100</f>
        <v>0.266240681576145</v>
      </c>
      <c r="D4" s="33">
        <f>41.7465388711395/100</f>
        <v>0.41746538871139499</v>
      </c>
      <c r="E4" s="33">
        <f>31.629392971246/100</f>
        <v>0.31629392971246001</v>
      </c>
      <c r="F4" s="9">
        <v>939</v>
      </c>
      <c r="H4" s="7"/>
    </row>
    <row r="5" spans="2:8" ht="15" customHeight="1" x14ac:dyDescent="0.2">
      <c r="B5" s="5"/>
      <c r="C5" s="8"/>
      <c r="D5" s="8"/>
      <c r="E5" s="8"/>
      <c r="F5" s="9"/>
      <c r="H5" s="7"/>
    </row>
    <row r="6" spans="2:8" ht="15" customHeight="1" x14ac:dyDescent="0.2">
      <c r="B6" s="26" t="s">
        <v>53</v>
      </c>
      <c r="C6" s="8"/>
      <c r="D6" s="35"/>
      <c r="E6" s="35"/>
      <c r="F6" s="35"/>
    </row>
    <row r="7" spans="2:8" ht="14.25" customHeight="1" x14ac:dyDescent="0.2">
      <c r="B7" s="16" t="s">
        <v>28</v>
      </c>
      <c r="C7" s="42">
        <v>0.40384615384615385</v>
      </c>
      <c r="D7" s="42">
        <v>0.49038461538461531</v>
      </c>
      <c r="E7" s="42">
        <v>0.10576923076923077</v>
      </c>
      <c r="F7" s="43">
        <v>104</v>
      </c>
    </row>
    <row r="8" spans="2:8" ht="15.75" customHeight="1" x14ac:dyDescent="0.2">
      <c r="B8" s="16" t="s">
        <v>25</v>
      </c>
      <c r="C8" s="42">
        <v>0.26382978723404255</v>
      </c>
      <c r="D8" s="42">
        <v>0.39148936170212761</v>
      </c>
      <c r="E8" s="42">
        <v>0.34468085106382979</v>
      </c>
      <c r="F8" s="43">
        <v>235</v>
      </c>
    </row>
    <row r="9" spans="2:8" ht="15" customHeight="1" x14ac:dyDescent="0.2">
      <c r="B9" s="16" t="s">
        <v>26</v>
      </c>
      <c r="C9" s="42">
        <v>0.32818532818532814</v>
      </c>
      <c r="D9" s="42">
        <v>0.37451737451737449</v>
      </c>
      <c r="E9" s="42">
        <v>0.29729729729729731</v>
      </c>
      <c r="F9" s="43">
        <v>259</v>
      </c>
    </row>
    <row r="10" spans="2:8" ht="14.25" customHeight="1" x14ac:dyDescent="0.2">
      <c r="B10" s="16" t="s">
        <v>29</v>
      </c>
      <c r="C10" s="42">
        <v>0.21186440677966101</v>
      </c>
      <c r="D10" s="42">
        <v>0.51694915254237284</v>
      </c>
      <c r="E10" s="42">
        <v>0.2711864406779661</v>
      </c>
      <c r="F10" s="43">
        <v>118</v>
      </c>
    </row>
    <row r="11" spans="2:8" ht="15.75" customHeight="1" x14ac:dyDescent="0.2">
      <c r="B11" s="16" t="s">
        <v>27</v>
      </c>
      <c r="C11" s="42">
        <v>0.16143497757847533</v>
      </c>
      <c r="D11" s="42">
        <v>0.40807174887892378</v>
      </c>
      <c r="E11" s="42">
        <v>0.43049327354260092</v>
      </c>
      <c r="F11" s="43">
        <v>223</v>
      </c>
    </row>
    <row r="12" spans="2:8" ht="15.75" customHeight="1" x14ac:dyDescent="0.2">
      <c r="B12" s="16"/>
      <c r="C12" s="38"/>
      <c r="D12" s="38"/>
      <c r="E12" s="38"/>
      <c r="F12" s="39"/>
    </row>
    <row r="13" spans="2:8" ht="15.75" customHeight="1" x14ac:dyDescent="0.2">
      <c r="B13" s="25" t="s">
        <v>54</v>
      </c>
      <c r="C13" s="38"/>
      <c r="D13" s="38"/>
      <c r="E13" s="38"/>
      <c r="F13" s="39"/>
    </row>
    <row r="14" spans="2:8" ht="15.75" customHeight="1" x14ac:dyDescent="0.2">
      <c r="B14" s="16" t="s">
        <v>30</v>
      </c>
      <c r="C14" s="42">
        <v>0.32608695652173914</v>
      </c>
      <c r="D14" s="42">
        <v>0.46376811594202899</v>
      </c>
      <c r="E14" s="42">
        <v>0.21014492753623187</v>
      </c>
      <c r="F14" s="43">
        <v>138</v>
      </c>
    </row>
    <row r="15" spans="2:8" ht="15.75" customHeight="1" x14ac:dyDescent="0.2">
      <c r="B15" s="16" t="s">
        <v>31</v>
      </c>
      <c r="C15" s="42">
        <v>0.25128205128205128</v>
      </c>
      <c r="D15" s="42">
        <v>0.3897435897435898</v>
      </c>
      <c r="E15" s="42">
        <v>0.35897435897435898</v>
      </c>
      <c r="F15" s="43">
        <v>195</v>
      </c>
    </row>
    <row r="16" spans="2:8" ht="15.75" customHeight="1" x14ac:dyDescent="0.2">
      <c r="B16" s="16" t="s">
        <v>32</v>
      </c>
      <c r="C16" s="42">
        <v>0.19047619047619047</v>
      </c>
      <c r="D16" s="42">
        <v>0.45714285714285713</v>
      </c>
      <c r="E16" s="42">
        <v>0.35238095238095241</v>
      </c>
      <c r="F16" s="43">
        <v>105</v>
      </c>
    </row>
    <row r="17" spans="2:6" ht="15.75" customHeight="1" x14ac:dyDescent="0.2">
      <c r="B17" s="16" t="s">
        <v>33</v>
      </c>
      <c r="C17" s="42">
        <v>0.30405405405405406</v>
      </c>
      <c r="D17" s="42">
        <v>0.45945945945945948</v>
      </c>
      <c r="E17" s="42">
        <v>0.23648648648648649</v>
      </c>
      <c r="F17" s="43">
        <v>148</v>
      </c>
    </row>
    <row r="18" spans="2:6" ht="15.75" customHeight="1" x14ac:dyDescent="0.2">
      <c r="B18" s="16" t="s">
        <v>34</v>
      </c>
      <c r="C18" s="42">
        <v>0.24576271186440679</v>
      </c>
      <c r="D18" s="42">
        <v>0.3728813559322034</v>
      </c>
      <c r="E18" s="42">
        <v>0.38135593220338981</v>
      </c>
      <c r="F18" s="43">
        <v>118</v>
      </c>
    </row>
    <row r="19" spans="2:6" ht="15.75" customHeight="1" x14ac:dyDescent="0.2">
      <c r="B19" s="16" t="s">
        <v>25</v>
      </c>
      <c r="C19" s="42">
        <v>0.26382978723404255</v>
      </c>
      <c r="D19" s="42">
        <v>0.39148936170212761</v>
      </c>
      <c r="E19" s="42">
        <v>0.34468085106382979</v>
      </c>
      <c r="F19" s="43">
        <v>235</v>
      </c>
    </row>
    <row r="20" spans="2:6" ht="15.75" customHeight="1" x14ac:dyDescent="0.2">
      <c r="C20" s="35"/>
      <c r="D20" s="35"/>
      <c r="E20" s="35"/>
      <c r="F20" s="35"/>
    </row>
    <row r="21" spans="2:6" x14ac:dyDescent="0.2">
      <c r="B21" s="25" t="s">
        <v>57</v>
      </c>
      <c r="C21" s="37"/>
      <c r="D21" s="37"/>
      <c r="E21" s="37"/>
      <c r="F21" s="35"/>
    </row>
    <row r="22" spans="2:6" ht="15" customHeight="1" x14ac:dyDescent="0.2">
      <c r="B22" s="17" t="s">
        <v>7</v>
      </c>
      <c r="C22" s="42">
        <v>0.27956989247311825</v>
      </c>
      <c r="D22" s="42">
        <v>0.39784946236559138</v>
      </c>
      <c r="E22" s="42">
        <v>0.32258064516129031</v>
      </c>
      <c r="F22" s="43">
        <v>93</v>
      </c>
    </row>
    <row r="23" spans="2:6" ht="15.75" customHeight="1" x14ac:dyDescent="0.2">
      <c r="B23" s="17" t="s">
        <v>8</v>
      </c>
      <c r="C23" s="42">
        <v>0.26907630522088355</v>
      </c>
      <c r="D23" s="42">
        <v>0.41365461847389556</v>
      </c>
      <c r="E23" s="42">
        <v>0.31726907630522089</v>
      </c>
      <c r="F23" s="43">
        <v>498</v>
      </c>
    </row>
    <row r="24" spans="2:6" x14ac:dyDescent="0.2">
      <c r="B24" s="17" t="s">
        <v>84</v>
      </c>
      <c r="C24" s="42">
        <v>0.13333333333333333</v>
      </c>
      <c r="D24" s="42">
        <v>0.48333333333333334</v>
      </c>
      <c r="E24" s="42">
        <v>0.38333333333333336</v>
      </c>
      <c r="F24" s="43">
        <v>60</v>
      </c>
    </row>
    <row r="25" spans="2:6" ht="15.75" customHeight="1" x14ac:dyDescent="0.2">
      <c r="B25" s="17" t="s">
        <v>85</v>
      </c>
      <c r="C25" s="42">
        <v>0.29326923076923078</v>
      </c>
      <c r="D25" s="42">
        <v>0.34615384615384615</v>
      </c>
      <c r="E25" s="42">
        <v>0.36057692307692307</v>
      </c>
      <c r="F25" s="43">
        <v>208</v>
      </c>
    </row>
    <row r="26" spans="2:6" x14ac:dyDescent="0.2">
      <c r="B26" s="17" t="s">
        <v>9</v>
      </c>
      <c r="C26" s="42">
        <v>0.2978723404255319</v>
      </c>
      <c r="D26" s="42">
        <v>0.55319148936170215</v>
      </c>
      <c r="E26" s="42">
        <v>0.14893617021276595</v>
      </c>
      <c r="F26" s="43">
        <v>47</v>
      </c>
    </row>
    <row r="27" spans="2:6" ht="15" customHeight="1" x14ac:dyDescent="0.2">
      <c r="B27" s="17" t="s">
        <v>10</v>
      </c>
      <c r="C27" s="42">
        <v>0.2</v>
      </c>
      <c r="D27" s="42">
        <v>0.7</v>
      </c>
      <c r="E27" s="42">
        <v>0.1</v>
      </c>
      <c r="F27" s="43">
        <v>30</v>
      </c>
    </row>
    <row r="28" spans="2:6" ht="15" customHeight="1" x14ac:dyDescent="0.2">
      <c r="B28" s="11"/>
      <c r="C28" s="37"/>
      <c r="D28" s="37"/>
      <c r="E28" s="37"/>
      <c r="F28" s="35"/>
    </row>
    <row r="29" spans="2:6" x14ac:dyDescent="0.2">
      <c r="B29" s="26" t="s">
        <v>58</v>
      </c>
      <c r="C29" s="35"/>
      <c r="D29" s="35"/>
      <c r="E29" s="35"/>
      <c r="F29" s="35"/>
    </row>
    <row r="30" spans="2:6" ht="15.75" customHeight="1" x14ac:dyDescent="0.2">
      <c r="B30" s="14" t="s">
        <v>55</v>
      </c>
      <c r="C30" s="42">
        <v>0.30196936542669583</v>
      </c>
      <c r="D30" s="42">
        <v>0.37636761487964987</v>
      </c>
      <c r="E30" s="42">
        <v>0.32166301969365418</v>
      </c>
      <c r="F30" s="43">
        <v>457</v>
      </c>
    </row>
    <row r="31" spans="2:6" x14ac:dyDescent="0.2">
      <c r="B31" s="14" t="s">
        <v>56</v>
      </c>
      <c r="C31" s="42">
        <v>0.23236514522821575</v>
      </c>
      <c r="D31" s="42">
        <v>0.45643153526970953</v>
      </c>
      <c r="E31" s="42">
        <v>0.31120331950207469</v>
      </c>
      <c r="F31" s="43">
        <v>482</v>
      </c>
    </row>
    <row r="32" spans="2:6" x14ac:dyDescent="0.2">
      <c r="B32" s="14"/>
      <c r="C32" s="36"/>
      <c r="D32" s="36"/>
      <c r="E32" s="36"/>
      <c r="F32" s="34"/>
    </row>
    <row r="33" spans="2:11" ht="15.75" customHeight="1" x14ac:dyDescent="0.2">
      <c r="B33" s="27" t="s">
        <v>59</v>
      </c>
      <c r="C33" s="36"/>
      <c r="D33" s="36"/>
      <c r="E33" s="36"/>
      <c r="F33" s="34"/>
    </row>
    <row r="34" spans="2:11" x14ac:dyDescent="0.2">
      <c r="B34" s="14" t="s">
        <v>60</v>
      </c>
      <c r="C34" s="42">
        <v>0.28493150684931506</v>
      </c>
      <c r="D34" s="42">
        <v>0.41643835616438357</v>
      </c>
      <c r="E34" s="42">
        <v>0.29863013698630136</v>
      </c>
      <c r="F34" s="43">
        <v>730</v>
      </c>
    </row>
    <row r="35" spans="2:11" x14ac:dyDescent="0.2">
      <c r="B35" s="14" t="s">
        <v>62</v>
      </c>
      <c r="C35" s="42">
        <v>0.18235294117647058</v>
      </c>
      <c r="D35" s="42">
        <v>0.40588235294117647</v>
      </c>
      <c r="E35" s="42">
        <v>0.41176470588235292</v>
      </c>
      <c r="F35" s="43">
        <v>170</v>
      </c>
    </row>
    <row r="36" spans="2:11" ht="15.75" customHeight="1" x14ac:dyDescent="0.2">
      <c r="B36" s="14" t="s">
        <v>61</v>
      </c>
      <c r="C36" s="42">
        <v>0.28205128205128205</v>
      </c>
      <c r="D36" s="42">
        <v>0.48717948717948717</v>
      </c>
      <c r="E36" s="42">
        <v>0.23076923076923075</v>
      </c>
      <c r="F36" s="43">
        <v>39</v>
      </c>
    </row>
    <row r="37" spans="2:11" x14ac:dyDescent="0.2">
      <c r="B37" s="27"/>
      <c r="C37" s="12"/>
      <c r="D37" s="12"/>
      <c r="E37" s="12"/>
      <c r="F37" s="13"/>
    </row>
    <row r="40" spans="2:11" x14ac:dyDescent="0.2">
      <c r="B40" s="14"/>
      <c r="C40" s="12"/>
      <c r="D40" s="12"/>
      <c r="E40" s="12"/>
      <c r="F40" s="13"/>
      <c r="K40" s="6"/>
    </row>
    <row r="41" spans="2:11" x14ac:dyDescent="0.2">
      <c r="B41" s="14"/>
      <c r="C41" s="12"/>
      <c r="D41" s="12"/>
      <c r="E41" s="12"/>
      <c r="F41" s="13"/>
      <c r="K41" s="6"/>
    </row>
    <row r="42" spans="2:11" x14ac:dyDescent="0.2">
      <c r="B42" s="14"/>
      <c r="C42" s="12"/>
      <c r="D42" s="12"/>
      <c r="E42" s="12"/>
      <c r="F42" s="13"/>
      <c r="K42" s="6"/>
    </row>
    <row r="43" spans="2:11" x14ac:dyDescent="0.2">
      <c r="B43" s="14"/>
      <c r="C43" s="12"/>
      <c r="D43" s="12"/>
      <c r="E43" s="12"/>
      <c r="F43" s="13"/>
      <c r="K43" s="6"/>
    </row>
    <row r="44" spans="2:11" ht="15.75" x14ac:dyDescent="0.25">
      <c r="B44" s="14"/>
      <c r="C44" s="4" t="s">
        <v>83</v>
      </c>
      <c r="F44" s="13"/>
      <c r="K44" s="6"/>
    </row>
    <row r="45" spans="2:11" ht="15.75" x14ac:dyDescent="0.25">
      <c r="C45" s="4">
        <v>2018</v>
      </c>
      <c r="F45" s="13"/>
      <c r="K45" s="6"/>
    </row>
    <row r="46" spans="2:11" x14ac:dyDescent="0.2">
      <c r="B46" s="14" t="s">
        <v>0</v>
      </c>
      <c r="C46" s="12">
        <v>2.8272251308900525E-2</v>
      </c>
      <c r="F46" s="13"/>
      <c r="K46" s="6"/>
    </row>
    <row r="47" spans="2:11" x14ac:dyDescent="0.2">
      <c r="B47" s="14" t="s">
        <v>1</v>
      </c>
      <c r="C47" s="12">
        <v>0.23350785340314137</v>
      </c>
      <c r="F47" s="13"/>
      <c r="K47" s="6"/>
    </row>
    <row r="48" spans="2:11" x14ac:dyDescent="0.2">
      <c r="B48" s="14" t="s">
        <v>2</v>
      </c>
      <c r="C48" s="12">
        <v>0.41047120418848165</v>
      </c>
      <c r="F48" s="13"/>
      <c r="K48" s="6"/>
    </row>
    <row r="49" spans="2:20" x14ac:dyDescent="0.2">
      <c r="B49" s="14" t="s">
        <v>3</v>
      </c>
      <c r="C49" s="12">
        <v>0.19895287958115182</v>
      </c>
      <c r="F49" s="13"/>
      <c r="K49" s="6"/>
    </row>
    <row r="50" spans="2:20" x14ac:dyDescent="0.2">
      <c r="B50" s="14" t="s">
        <v>4</v>
      </c>
      <c r="C50" s="12">
        <v>0.11204188481675391</v>
      </c>
      <c r="F50" s="13"/>
      <c r="K50" s="6"/>
    </row>
    <row r="51" spans="2:20" x14ac:dyDescent="0.2">
      <c r="B51" s="24" t="s">
        <v>5</v>
      </c>
      <c r="C51" s="12">
        <v>1.2565445026178011E-2</v>
      </c>
      <c r="F51" s="13"/>
      <c r="K51" s="6"/>
    </row>
    <row r="52" spans="2:20" x14ac:dyDescent="0.2">
      <c r="B52" s="24" t="s">
        <v>46</v>
      </c>
      <c r="C52" s="12">
        <v>4.1884816753926706E-3</v>
      </c>
      <c r="F52" s="13"/>
      <c r="K52" s="6"/>
    </row>
    <row r="53" spans="2:20" x14ac:dyDescent="0.2">
      <c r="B53" s="14"/>
      <c r="C53" s="12"/>
      <c r="D53" s="12"/>
      <c r="E53" s="12"/>
      <c r="F53" s="13"/>
      <c r="K53" s="6"/>
    </row>
    <row r="54" spans="2:20" ht="15" customHeight="1" x14ac:dyDescent="0.2">
      <c r="B54" s="14"/>
      <c r="C54" s="12"/>
      <c r="D54" s="12"/>
      <c r="E54" s="12"/>
      <c r="F54" s="13"/>
      <c r="K54" s="6"/>
      <c r="T54" s="19"/>
    </row>
    <row r="55" spans="2:20" x14ac:dyDescent="0.2">
      <c r="B55" s="14"/>
      <c r="C55" s="12"/>
      <c r="D55" s="12"/>
      <c r="E55" s="12"/>
      <c r="F55" s="13"/>
      <c r="K55" s="6"/>
      <c r="T55" s="20"/>
    </row>
    <row r="56" spans="2:20" x14ac:dyDescent="0.2">
      <c r="B56" s="14"/>
      <c r="C56" s="12"/>
      <c r="D56" s="12"/>
      <c r="E56" s="12"/>
      <c r="F56" s="13"/>
      <c r="K56" s="6"/>
      <c r="T56" s="20"/>
    </row>
    <row r="57" spans="2:20" x14ac:dyDescent="0.2">
      <c r="K57" s="6"/>
      <c r="T57" s="20"/>
    </row>
    <row r="58" spans="2:20" x14ac:dyDescent="0.2">
      <c r="T58" s="20"/>
    </row>
    <row r="59" spans="2:20" x14ac:dyDescent="0.2">
      <c r="T59" s="20"/>
    </row>
    <row r="60" spans="2:20" ht="15.75" x14ac:dyDescent="0.25">
      <c r="C60" s="78" t="s">
        <v>6</v>
      </c>
      <c r="D60" s="78"/>
      <c r="E60" s="78"/>
      <c r="T60" s="20"/>
    </row>
    <row r="61" spans="2:20" ht="15.75" x14ac:dyDescent="0.25">
      <c r="C61" s="4">
        <v>2018</v>
      </c>
      <c r="D61" s="4">
        <v>2017</v>
      </c>
      <c r="E61" s="4">
        <v>2016</v>
      </c>
      <c r="T61" s="20"/>
    </row>
    <row r="62" spans="2:20" x14ac:dyDescent="0.2">
      <c r="B62" s="14" t="s">
        <v>0</v>
      </c>
      <c r="C62" s="12">
        <f>C46</f>
        <v>2.8272251308900525E-2</v>
      </c>
      <c r="D62" s="12">
        <v>2.1462971425513667E-2</v>
      </c>
      <c r="E62" s="12">
        <v>5.8000000000000003E-2</v>
      </c>
      <c r="T62" s="20"/>
    </row>
    <row r="63" spans="2:20" x14ac:dyDescent="0.2">
      <c r="B63" s="14" t="s">
        <v>1</v>
      </c>
      <c r="C63" s="12">
        <f t="shared" ref="C63:C68" si="0">C47</f>
        <v>0.23350785340314137</v>
      </c>
      <c r="D63" s="12">
        <v>0.27085996036800336</v>
      </c>
      <c r="E63" s="12">
        <v>0.11899999999999999</v>
      </c>
      <c r="T63" s="20"/>
    </row>
    <row r="64" spans="2:20" x14ac:dyDescent="0.2">
      <c r="B64" s="14" t="s">
        <v>2</v>
      </c>
      <c r="C64" s="12">
        <f t="shared" si="0"/>
        <v>0.41047120418848165</v>
      </c>
      <c r="D64" s="12">
        <v>0.24613955367648407</v>
      </c>
      <c r="E64" s="12">
        <v>0.375</v>
      </c>
    </row>
    <row r="65" spans="2:5" x14ac:dyDescent="0.2">
      <c r="B65" s="14" t="s">
        <v>3</v>
      </c>
      <c r="C65" s="12">
        <f t="shared" si="0"/>
        <v>0.19895287958115182</v>
      </c>
      <c r="D65" s="12">
        <v>0.26177937228627796</v>
      </c>
      <c r="E65" s="12">
        <v>0.24399999999999999</v>
      </c>
    </row>
    <row r="66" spans="2:5" x14ac:dyDescent="0.2">
      <c r="B66" s="14" t="s">
        <v>4</v>
      </c>
      <c r="C66" s="12">
        <f t="shared" si="0"/>
        <v>0.11204188481675391</v>
      </c>
      <c r="D66" s="12">
        <v>0.10898592475680675</v>
      </c>
      <c r="E66" s="12">
        <v>0.159</v>
      </c>
    </row>
    <row r="67" spans="2:5" x14ac:dyDescent="0.2">
      <c r="B67" s="14" t="s">
        <v>5</v>
      </c>
      <c r="C67" s="12">
        <f t="shared" si="0"/>
        <v>1.2565445026178011E-2</v>
      </c>
      <c r="D67" s="12">
        <v>8.0487032845597162E-2</v>
      </c>
      <c r="E67" s="12">
        <v>4.1000000000000002E-2</v>
      </c>
    </row>
    <row r="68" spans="2:5" x14ac:dyDescent="0.2">
      <c r="B68" s="14" t="s">
        <v>46</v>
      </c>
      <c r="C68" s="12">
        <f t="shared" si="0"/>
        <v>4.1884816753926706E-3</v>
      </c>
      <c r="D68" s="12">
        <v>1.0285184641316929E-2</v>
      </c>
      <c r="E68" s="12">
        <v>4.0000000000000001E-3</v>
      </c>
    </row>
    <row r="69" spans="2:5" x14ac:dyDescent="0.2">
      <c r="E69" s="21"/>
    </row>
    <row r="75" spans="2:5" ht="15.75" x14ac:dyDescent="0.25">
      <c r="C75" s="78" t="s">
        <v>6</v>
      </c>
      <c r="D75" s="78"/>
    </row>
    <row r="76" spans="2:5" ht="15.75" x14ac:dyDescent="0.25">
      <c r="C76" s="4" t="s">
        <v>39</v>
      </c>
      <c r="D76" s="4" t="s">
        <v>38</v>
      </c>
    </row>
    <row r="77" spans="2:5" x14ac:dyDescent="0.2">
      <c r="B77" s="14" t="s">
        <v>0</v>
      </c>
      <c r="C77" s="12">
        <f>C62-D62</f>
        <v>6.8092798833868581E-3</v>
      </c>
      <c r="D77" s="12">
        <f>C62-E62</f>
        <v>-2.9727748691099478E-2</v>
      </c>
    </row>
    <row r="78" spans="2:5" x14ac:dyDescent="0.2">
      <c r="B78" s="14" t="s">
        <v>1</v>
      </c>
      <c r="C78" s="12">
        <f t="shared" ref="C78:C83" si="1">C63-D63</f>
        <v>-3.7352106964861992E-2</v>
      </c>
      <c r="D78" s="12">
        <f t="shared" ref="D78:D83" si="2">C63-E63</f>
        <v>0.11450785340314137</v>
      </c>
    </row>
    <row r="79" spans="2:5" x14ac:dyDescent="0.2">
      <c r="B79" s="14" t="s">
        <v>2</v>
      </c>
      <c r="C79" s="12">
        <f t="shared" si="1"/>
        <v>0.16433165051199758</v>
      </c>
      <c r="D79" s="12">
        <f t="shared" si="2"/>
        <v>3.5471204188481653E-2</v>
      </c>
    </row>
    <row r="80" spans="2:5" x14ac:dyDescent="0.2">
      <c r="B80" s="14" t="s">
        <v>3</v>
      </c>
      <c r="C80" s="12">
        <f t="shared" si="1"/>
        <v>-6.2826492705126136E-2</v>
      </c>
      <c r="D80" s="12">
        <f t="shared" si="2"/>
        <v>-4.5047120418848174E-2</v>
      </c>
    </row>
    <row r="81" spans="2:5" x14ac:dyDescent="0.2">
      <c r="B81" s="14" t="s">
        <v>4</v>
      </c>
      <c r="C81" s="12">
        <f t="shared" si="1"/>
        <v>3.0559600599471548E-3</v>
      </c>
      <c r="D81" s="12">
        <f t="shared" si="2"/>
        <v>-4.6958115183246094E-2</v>
      </c>
    </row>
    <row r="82" spans="2:5" x14ac:dyDescent="0.2">
      <c r="B82" s="14" t="s">
        <v>5</v>
      </c>
      <c r="C82" s="12">
        <f t="shared" si="1"/>
        <v>-6.7921587819419149E-2</v>
      </c>
      <c r="D82" s="12">
        <f t="shared" si="2"/>
        <v>-2.8434554973821989E-2</v>
      </c>
    </row>
    <row r="83" spans="2:5" x14ac:dyDescent="0.2">
      <c r="B83" s="14" t="s">
        <v>46</v>
      </c>
      <c r="C83" s="12">
        <f t="shared" si="1"/>
        <v>-6.0967029659242588E-3</v>
      </c>
      <c r="D83" s="12">
        <f t="shared" si="2"/>
        <v>1.884816753926705E-4</v>
      </c>
    </row>
    <row r="91" spans="2:5" ht="15.75" customHeight="1" x14ac:dyDescent="0.25">
      <c r="C91" s="78" t="s">
        <v>86</v>
      </c>
      <c r="D91" s="78"/>
      <c r="E91" s="78"/>
    </row>
    <row r="92" spans="2:5" ht="15.75" x14ac:dyDescent="0.25">
      <c r="C92" s="63">
        <v>2018</v>
      </c>
      <c r="D92" s="63">
        <v>2017</v>
      </c>
      <c r="E92" s="63">
        <v>2016</v>
      </c>
    </row>
    <row r="93" spans="2:5" x14ac:dyDescent="0.2">
      <c r="B93" s="14" t="s">
        <v>0</v>
      </c>
      <c r="C93" s="50">
        <v>2.8753993610223643</v>
      </c>
      <c r="D93" s="65">
        <v>2.3605714473649813</v>
      </c>
      <c r="E93" s="65">
        <v>6.1118048131381286</v>
      </c>
    </row>
    <row r="94" spans="2:5" x14ac:dyDescent="0.2">
      <c r="B94" s="14" t="s">
        <v>1</v>
      </c>
      <c r="C94" s="50">
        <v>23.748668796592121</v>
      </c>
      <c r="D94" s="65">
        <v>29.790110418684346</v>
      </c>
      <c r="E94" s="65">
        <v>12.406048846311844</v>
      </c>
    </row>
    <row r="95" spans="2:5" x14ac:dyDescent="0.2">
      <c r="B95" s="14" t="s">
        <v>2</v>
      </c>
      <c r="C95" s="50">
        <v>41.746538871139514</v>
      </c>
      <c r="D95" s="65">
        <v>27.071275032551199</v>
      </c>
      <c r="E95" s="65">
        <v>39.29797315638266</v>
      </c>
    </row>
    <row r="96" spans="2:5" x14ac:dyDescent="0.2">
      <c r="B96" s="14" t="s">
        <v>3</v>
      </c>
      <c r="C96" s="50">
        <v>20.234291799787009</v>
      </c>
      <c r="D96" s="65">
        <v>28.791396096886245</v>
      </c>
      <c r="E96" s="65">
        <v>25.526058264000902</v>
      </c>
    </row>
    <row r="97" spans="1:5" x14ac:dyDescent="0.2">
      <c r="B97" s="14" t="s">
        <v>4</v>
      </c>
      <c r="C97" s="50">
        <v>11.395101171458998</v>
      </c>
      <c r="D97" s="65">
        <v>11.986647004513227</v>
      </c>
      <c r="E97" s="65">
        <v>16.658114920166472</v>
      </c>
    </row>
    <row r="98" spans="1:5" x14ac:dyDescent="0.2">
      <c r="B98" s="14" t="s">
        <v>68</v>
      </c>
      <c r="C98" s="51">
        <f>SUM(C93:C97)</f>
        <v>100</v>
      </c>
      <c r="D98" s="51">
        <f t="shared" ref="D98:E98" si="3">SUM(D93:D97)</f>
        <v>100</v>
      </c>
      <c r="E98" s="51">
        <f t="shared" si="3"/>
        <v>100</v>
      </c>
    </row>
    <row r="100" spans="1:5" ht="15.75" customHeight="1" x14ac:dyDescent="0.25">
      <c r="C100" s="78" t="s">
        <v>86</v>
      </c>
      <c r="D100" s="78"/>
      <c r="E100" s="78"/>
    </row>
    <row r="101" spans="1:5" ht="15.75" x14ac:dyDescent="0.25">
      <c r="C101" s="63">
        <v>2018</v>
      </c>
      <c r="D101" s="63">
        <v>2017</v>
      </c>
      <c r="E101" s="63">
        <v>2016</v>
      </c>
    </row>
    <row r="102" spans="1:5" x14ac:dyDescent="0.2">
      <c r="A102" s="14" t="s">
        <v>0</v>
      </c>
      <c r="B102" s="52">
        <f t="shared" ref="B102:B104" si="4">B103+2.5</f>
        <v>10</v>
      </c>
      <c r="C102" s="53">
        <f>C93*$B102</f>
        <v>28.753993610223642</v>
      </c>
      <c r="D102" s="53">
        <f t="shared" ref="D102:E102" si="5">D93*$B102</f>
        <v>23.605714473649812</v>
      </c>
      <c r="E102" s="53">
        <f t="shared" si="5"/>
        <v>61.118048131381286</v>
      </c>
    </row>
    <row r="103" spans="1:5" x14ac:dyDescent="0.2">
      <c r="A103" s="14" t="s">
        <v>1</v>
      </c>
      <c r="B103" s="52">
        <f t="shared" si="4"/>
        <v>7.5</v>
      </c>
      <c r="C103" s="53">
        <f t="shared" ref="C103:E106" si="6">C94*$B103</f>
        <v>178.11501597444089</v>
      </c>
      <c r="D103" s="53">
        <f t="shared" si="6"/>
        <v>223.42582814013261</v>
      </c>
      <c r="E103" s="53">
        <f t="shared" si="6"/>
        <v>93.045366347338827</v>
      </c>
    </row>
    <row r="104" spans="1:5" x14ac:dyDescent="0.2">
      <c r="A104" s="14" t="s">
        <v>2</v>
      </c>
      <c r="B104" s="52">
        <f t="shared" si="4"/>
        <v>5</v>
      </c>
      <c r="C104" s="53">
        <f t="shared" si="6"/>
        <v>208.73269435569756</v>
      </c>
      <c r="D104" s="53">
        <f t="shared" si="6"/>
        <v>135.356375162756</v>
      </c>
      <c r="E104" s="53">
        <f t="shared" si="6"/>
        <v>196.48986578191329</v>
      </c>
    </row>
    <row r="105" spans="1:5" x14ac:dyDescent="0.2">
      <c r="A105" s="14" t="s">
        <v>3</v>
      </c>
      <c r="B105" s="52">
        <f>B106+2.5</f>
        <v>2.5</v>
      </c>
      <c r="C105" s="53">
        <f t="shared" si="6"/>
        <v>50.585729499467519</v>
      </c>
      <c r="D105" s="53">
        <f t="shared" si="6"/>
        <v>71.978490242215614</v>
      </c>
      <c r="E105" s="53">
        <f t="shared" si="6"/>
        <v>63.815145660002258</v>
      </c>
    </row>
    <row r="106" spans="1:5" x14ac:dyDescent="0.2">
      <c r="A106" s="14" t="s">
        <v>4</v>
      </c>
      <c r="B106" s="52">
        <v>0</v>
      </c>
      <c r="C106" s="53">
        <f t="shared" si="6"/>
        <v>0</v>
      </c>
      <c r="D106" s="53">
        <f t="shared" si="6"/>
        <v>0</v>
      </c>
      <c r="E106" s="53">
        <f t="shared" si="6"/>
        <v>0</v>
      </c>
    </row>
    <row r="108" spans="1:5" x14ac:dyDescent="0.2">
      <c r="B108" s="1" t="s">
        <v>68</v>
      </c>
      <c r="C108" s="53">
        <f>SUM(C102:C106)</f>
        <v>466.18743343982959</v>
      </c>
      <c r="D108" s="53">
        <f t="shared" ref="D108:E108" si="7">SUM(D102:D106)</f>
        <v>454.36640801875404</v>
      </c>
      <c r="E108" s="53">
        <f t="shared" si="7"/>
        <v>414.4684259206357</v>
      </c>
    </row>
    <row r="110" spans="1:5" ht="15.75" customHeight="1" x14ac:dyDescent="0.25">
      <c r="C110" s="78" t="s">
        <v>86</v>
      </c>
      <c r="D110" s="78"/>
      <c r="E110" s="78"/>
    </row>
    <row r="111" spans="1:5" ht="15.75" x14ac:dyDescent="0.25">
      <c r="C111" s="63">
        <v>2018</v>
      </c>
      <c r="D111" s="63">
        <v>2017</v>
      </c>
      <c r="E111" s="63">
        <v>2016</v>
      </c>
    </row>
    <row r="112" spans="1:5" x14ac:dyDescent="0.2">
      <c r="B112" s="1" t="s">
        <v>69</v>
      </c>
      <c r="C112" s="53">
        <f>C108/C98</f>
        <v>4.6618743343982958</v>
      </c>
      <c r="D112" s="53">
        <f>D108/D98</f>
        <v>4.5436640801875408</v>
      </c>
      <c r="E112" s="53">
        <f>E108/E98</f>
        <v>4.1446842592063566</v>
      </c>
    </row>
    <row r="122" spans="1:10" x14ac:dyDescent="0.2">
      <c r="J122" s="6"/>
    </row>
    <row r="125" spans="1:10" ht="15.75" x14ac:dyDescent="0.25">
      <c r="B125" s="81" t="s">
        <v>91</v>
      </c>
      <c r="C125" s="81"/>
      <c r="D125" s="18"/>
    </row>
    <row r="126" spans="1:10" ht="15.75" x14ac:dyDescent="0.25">
      <c r="B126" s="18" t="s">
        <v>6</v>
      </c>
      <c r="C126" s="18" t="s">
        <v>90</v>
      </c>
      <c r="D126" s="66"/>
    </row>
    <row r="127" spans="1:10" x14ac:dyDescent="0.2">
      <c r="A127" s="14" t="s">
        <v>0</v>
      </c>
      <c r="B127" s="12">
        <f>C62</f>
        <v>2.8272251308900525E-2</v>
      </c>
      <c r="C127" s="12">
        <v>1E-3</v>
      </c>
      <c r="D127" s="12"/>
    </row>
    <row r="128" spans="1:10" x14ac:dyDescent="0.2">
      <c r="A128" s="14" t="s">
        <v>1</v>
      </c>
      <c r="B128" s="12">
        <f t="shared" ref="B128:B133" si="8">C63</f>
        <v>0.23350785340314137</v>
      </c>
      <c r="C128" s="12">
        <v>4.3999999999999997E-2</v>
      </c>
      <c r="D128" s="12"/>
    </row>
    <row r="129" spans="1:4" x14ac:dyDescent="0.2">
      <c r="A129" s="14" t="s">
        <v>2</v>
      </c>
      <c r="B129" s="12">
        <f t="shared" si="8"/>
        <v>0.41047120418848165</v>
      </c>
      <c r="C129" s="12">
        <v>0.28699999999999998</v>
      </c>
      <c r="D129" s="12"/>
    </row>
    <row r="130" spans="1:4" x14ac:dyDescent="0.2">
      <c r="A130" s="14" t="s">
        <v>3</v>
      </c>
      <c r="B130" s="12">
        <f t="shared" si="8"/>
        <v>0.19895287958115182</v>
      </c>
      <c r="C130" s="12">
        <v>0.35399999999999998</v>
      </c>
      <c r="D130" s="12"/>
    </row>
    <row r="131" spans="1:4" x14ac:dyDescent="0.2">
      <c r="A131" s="14" t="s">
        <v>4</v>
      </c>
      <c r="B131" s="12">
        <f t="shared" si="8"/>
        <v>0.11204188481675391</v>
      </c>
      <c r="C131" s="12">
        <v>0.28399999999999997</v>
      </c>
      <c r="D131" s="12"/>
    </row>
    <row r="132" spans="1:4" x14ac:dyDescent="0.2">
      <c r="A132" s="14" t="s">
        <v>5</v>
      </c>
      <c r="B132" s="12">
        <f t="shared" si="8"/>
        <v>1.2565445026178011E-2</v>
      </c>
      <c r="C132" s="12">
        <v>2.5999999999999999E-2</v>
      </c>
      <c r="D132" s="12"/>
    </row>
    <row r="133" spans="1:4" x14ac:dyDescent="0.2">
      <c r="A133" s="14" t="s">
        <v>46</v>
      </c>
      <c r="B133" s="12">
        <f t="shared" si="8"/>
        <v>4.1884816753926706E-3</v>
      </c>
      <c r="C133" s="12">
        <v>5.0000000000000001E-3</v>
      </c>
      <c r="D133" s="12"/>
    </row>
    <row r="134" spans="1:4" x14ac:dyDescent="0.2">
      <c r="C134" s="21"/>
      <c r="D134" s="21"/>
    </row>
  </sheetData>
  <mergeCells count="7">
    <mergeCell ref="B125:C125"/>
    <mergeCell ref="C110:E110"/>
    <mergeCell ref="C75:D75"/>
    <mergeCell ref="C60:E60"/>
    <mergeCell ref="C1:F1"/>
    <mergeCell ref="C91:E91"/>
    <mergeCell ref="C100:E10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3"/>
  <sheetViews>
    <sheetView workbookViewId="0"/>
  </sheetViews>
  <sheetFormatPr baseColWidth="10" defaultRowHeight="15" x14ac:dyDescent="0.25"/>
  <cols>
    <col min="2" max="6" width="20.7109375" customWidth="1"/>
  </cols>
  <sheetData>
    <row r="1" spans="2:6" ht="27.75" x14ac:dyDescent="0.4">
      <c r="B1" s="1"/>
      <c r="C1" s="79">
        <v>2018</v>
      </c>
      <c r="D1" s="79"/>
      <c r="E1" s="79"/>
      <c r="F1" s="79"/>
    </row>
    <row r="2" spans="2:6" x14ac:dyDescent="0.25">
      <c r="B2" s="1"/>
      <c r="C2" s="1"/>
      <c r="D2" s="1"/>
      <c r="E2" s="1"/>
      <c r="F2" s="1"/>
    </row>
    <row r="3" spans="2:6" ht="47.25" customHeight="1" x14ac:dyDescent="0.25">
      <c r="B3" s="2"/>
      <c r="C3" s="29" t="s">
        <v>63</v>
      </c>
      <c r="D3" s="29" t="s">
        <v>41</v>
      </c>
      <c r="E3" s="29" t="s">
        <v>64</v>
      </c>
      <c r="F3" s="15" t="s">
        <v>17</v>
      </c>
    </row>
    <row r="4" spans="2:6" ht="15.75" customHeight="1" x14ac:dyDescent="0.25">
      <c r="B4" s="5" t="s">
        <v>37</v>
      </c>
      <c r="C4" s="33">
        <v>0.27600000000000002</v>
      </c>
      <c r="D4" s="33">
        <v>0.56200000000000006</v>
      </c>
      <c r="E4" s="33">
        <v>0.16200000000000001</v>
      </c>
      <c r="F4" s="9">
        <v>942</v>
      </c>
    </row>
    <row r="5" spans="2:6" ht="15.75" customHeight="1" x14ac:dyDescent="0.25">
      <c r="B5" s="5"/>
      <c r="C5" s="8"/>
      <c r="D5" s="8"/>
      <c r="E5" s="8"/>
      <c r="F5" s="9"/>
    </row>
    <row r="6" spans="2:6" ht="24" customHeight="1" x14ac:dyDescent="0.25">
      <c r="B6" s="26" t="s">
        <v>65</v>
      </c>
      <c r="C6" s="8"/>
      <c r="D6" s="35"/>
      <c r="E6" s="35"/>
      <c r="F6" s="35"/>
    </row>
    <row r="7" spans="2:6" s="32" customFormat="1" x14ac:dyDescent="0.25">
      <c r="B7" s="16" t="s">
        <v>28</v>
      </c>
      <c r="C7" s="44">
        <v>0.35238095238095241</v>
      </c>
      <c r="D7" s="44">
        <v>0.6</v>
      </c>
      <c r="E7" s="44">
        <v>4.7619047619047616E-2</v>
      </c>
      <c r="F7" s="45">
        <v>105</v>
      </c>
    </row>
    <row r="8" spans="2:6" s="32" customFormat="1" ht="15.75" customHeight="1" x14ac:dyDescent="0.25">
      <c r="B8" s="16" t="s">
        <v>25</v>
      </c>
      <c r="C8" s="44">
        <v>0.28813559322033899</v>
      </c>
      <c r="D8" s="44">
        <v>0.53389830508474578</v>
      </c>
      <c r="E8" s="44">
        <v>0.17796610169491525</v>
      </c>
      <c r="F8" s="45">
        <v>236</v>
      </c>
    </row>
    <row r="9" spans="2:6" s="32" customFormat="1" x14ac:dyDescent="0.25">
      <c r="B9" s="16" t="s">
        <v>26</v>
      </c>
      <c r="C9" s="44">
        <v>0.29343629343629346</v>
      </c>
      <c r="D9" s="44">
        <v>0.55598455598455598</v>
      </c>
      <c r="E9" s="44">
        <v>0.15057915057915058</v>
      </c>
      <c r="F9" s="45">
        <v>259</v>
      </c>
    </row>
    <row r="10" spans="2:6" s="32" customFormat="1" x14ac:dyDescent="0.25">
      <c r="B10" s="16" t="s">
        <v>29</v>
      </c>
      <c r="C10" s="44">
        <v>0.2288135593220339</v>
      </c>
      <c r="D10" s="44">
        <v>0.57627118644067798</v>
      </c>
      <c r="E10" s="44">
        <v>0.19491525423728814</v>
      </c>
      <c r="F10" s="45">
        <v>118</v>
      </c>
    </row>
    <row r="11" spans="2:6" s="32" customFormat="1" x14ac:dyDescent="0.25">
      <c r="B11" s="16" t="s">
        <v>27</v>
      </c>
      <c r="C11" s="44">
        <v>0.23214285714285715</v>
      </c>
      <c r="D11" s="44">
        <v>0.5714285714285714</v>
      </c>
      <c r="E11" s="44">
        <v>0.19642857142857142</v>
      </c>
      <c r="F11" s="45">
        <v>224</v>
      </c>
    </row>
    <row r="12" spans="2:6" ht="15" customHeight="1" x14ac:dyDescent="0.25">
      <c r="C12" s="46"/>
      <c r="D12" s="46"/>
      <c r="E12" s="46"/>
      <c r="F12" s="46"/>
    </row>
    <row r="13" spans="2:6" x14ac:dyDescent="0.25">
      <c r="B13" s="26" t="s">
        <v>66</v>
      </c>
      <c r="C13" s="35"/>
      <c r="D13" s="35"/>
      <c r="E13" s="35"/>
      <c r="F13" s="35"/>
    </row>
    <row r="14" spans="2:6" x14ac:dyDescent="0.25">
      <c r="B14" s="14" t="s">
        <v>55</v>
      </c>
      <c r="C14" s="44">
        <v>0.34422657952069718</v>
      </c>
      <c r="D14" s="44">
        <v>0.50326797385620914</v>
      </c>
      <c r="E14" s="44">
        <v>0.15250544662309368</v>
      </c>
      <c r="F14" s="45">
        <v>459</v>
      </c>
    </row>
    <row r="15" spans="2:6" ht="15" customHeight="1" x14ac:dyDescent="0.25">
      <c r="B15" s="14" t="s">
        <v>56</v>
      </c>
      <c r="C15" s="44">
        <v>0.21118012422360249</v>
      </c>
      <c r="D15" s="44">
        <v>0.61697722567287783</v>
      </c>
      <c r="E15" s="44">
        <v>0.17184265010351968</v>
      </c>
      <c r="F15" s="45">
        <v>483</v>
      </c>
    </row>
    <row r="18" spans="2:16" ht="15" customHeight="1" x14ac:dyDescent="0.25">
      <c r="B18" s="14"/>
      <c r="C18" s="12"/>
      <c r="D18" s="12"/>
      <c r="E18" s="12"/>
      <c r="F18" s="13"/>
      <c r="G18" s="1"/>
      <c r="H18" s="1"/>
      <c r="I18" s="1"/>
      <c r="J18" s="1"/>
      <c r="K18" s="6"/>
      <c r="L18" s="1"/>
      <c r="M18" s="1"/>
      <c r="N18" s="1"/>
      <c r="O18" s="1"/>
      <c r="P18" s="1"/>
    </row>
    <row r="19" spans="2:16" x14ac:dyDescent="0.25">
      <c r="B19" s="14"/>
      <c r="C19" s="12"/>
      <c r="D19" s="12"/>
      <c r="E19" s="12"/>
      <c r="F19" s="13"/>
      <c r="G19" s="1"/>
      <c r="H19" s="1"/>
      <c r="I19" s="1"/>
      <c r="J19" s="1"/>
      <c r="K19" s="6"/>
      <c r="L19" s="1"/>
      <c r="M19" s="1"/>
      <c r="N19" s="1"/>
      <c r="O19" s="1"/>
      <c r="P19" s="1"/>
    </row>
    <row r="20" spans="2:16" x14ac:dyDescent="0.25">
      <c r="B20" s="14"/>
      <c r="C20" s="12"/>
      <c r="D20" s="12"/>
      <c r="E20" s="12"/>
      <c r="F20" s="13"/>
      <c r="G20" s="1"/>
      <c r="H20" s="1"/>
      <c r="I20" s="1"/>
      <c r="J20" s="1"/>
      <c r="K20" s="6"/>
      <c r="L20" s="1"/>
      <c r="M20" s="1"/>
      <c r="N20" s="1"/>
      <c r="O20" s="1"/>
      <c r="P20" s="1"/>
    </row>
    <row r="21" spans="2:16" ht="15.75" x14ac:dyDescent="0.25">
      <c r="B21" s="14"/>
      <c r="C21" s="29" t="s">
        <v>6</v>
      </c>
      <c r="D21" s="18"/>
      <c r="E21" s="18"/>
      <c r="F21" s="13"/>
      <c r="G21" s="1"/>
      <c r="H21" s="1"/>
      <c r="I21" s="1"/>
      <c r="J21" s="1"/>
      <c r="K21" s="6"/>
      <c r="L21" s="1"/>
      <c r="M21" s="1"/>
      <c r="N21" s="1"/>
      <c r="O21" s="1"/>
      <c r="P21" s="1"/>
    </row>
    <row r="22" spans="2:16" ht="15.75" x14ac:dyDescent="0.25">
      <c r="B22" s="1"/>
      <c r="C22" s="29">
        <v>2018</v>
      </c>
      <c r="D22" s="12"/>
      <c r="E22" s="12"/>
      <c r="F22" s="13"/>
      <c r="G22" s="1"/>
      <c r="H22" s="1"/>
      <c r="I22" s="1"/>
      <c r="J22" s="1"/>
      <c r="K22" s="6"/>
      <c r="L22" s="1"/>
      <c r="M22" s="1"/>
      <c r="N22" s="1"/>
      <c r="O22" s="1"/>
      <c r="P22" s="1"/>
    </row>
    <row r="23" spans="2:16" x14ac:dyDescent="0.25">
      <c r="B23" s="31" t="s">
        <v>63</v>
      </c>
      <c r="C23" s="12">
        <v>0.27225130890052357</v>
      </c>
      <c r="D23" s="12"/>
      <c r="E23" s="12"/>
      <c r="F23" s="13"/>
      <c r="G23" s="1"/>
      <c r="H23" s="1"/>
      <c r="I23" s="1"/>
      <c r="J23" s="1"/>
      <c r="K23" s="6"/>
      <c r="L23" s="1"/>
      <c r="M23" s="1"/>
      <c r="N23" s="1"/>
      <c r="O23" s="1"/>
      <c r="P23" s="1"/>
    </row>
    <row r="24" spans="2:16" x14ac:dyDescent="0.25">
      <c r="B24" s="31" t="s">
        <v>41</v>
      </c>
      <c r="C24" s="12">
        <v>0.55392670157068058</v>
      </c>
      <c r="D24" s="12"/>
      <c r="E24" s="12"/>
      <c r="F24" s="13"/>
      <c r="G24" s="1"/>
      <c r="H24" s="1"/>
      <c r="I24" s="1"/>
      <c r="J24" s="1"/>
      <c r="K24" s="6"/>
      <c r="L24" s="1"/>
      <c r="M24" s="1"/>
      <c r="N24" s="1"/>
      <c r="O24" s="1"/>
      <c r="P24" s="1"/>
    </row>
    <row r="25" spans="2:16" x14ac:dyDescent="0.25">
      <c r="B25" s="31" t="s">
        <v>64</v>
      </c>
      <c r="C25" s="12">
        <v>0.16020942408376965</v>
      </c>
      <c r="D25" s="12"/>
      <c r="E25" s="12"/>
      <c r="F25" s="13"/>
      <c r="G25" s="1"/>
      <c r="H25" s="1"/>
      <c r="I25" s="1"/>
      <c r="J25" s="1"/>
      <c r="K25" s="6"/>
      <c r="L25" s="1"/>
      <c r="M25" s="1"/>
      <c r="N25" s="1"/>
      <c r="O25" s="1"/>
      <c r="P25" s="1"/>
    </row>
    <row r="26" spans="2:16" x14ac:dyDescent="0.25">
      <c r="B26" s="31" t="s">
        <v>5</v>
      </c>
      <c r="C26" s="12">
        <v>1.3612565445026177E-2</v>
      </c>
      <c r="D26" s="12"/>
      <c r="E26" s="12"/>
      <c r="F26" s="13"/>
      <c r="G26" s="1"/>
      <c r="H26" s="1"/>
      <c r="I26" s="1"/>
      <c r="J26" s="1"/>
      <c r="K26" s="6"/>
      <c r="L26" s="1"/>
      <c r="M26" s="1"/>
      <c r="N26" s="1"/>
      <c r="O26" s="1"/>
      <c r="P26" s="1"/>
    </row>
    <row r="27" spans="2:16" x14ac:dyDescent="0.25">
      <c r="B27" s="14"/>
      <c r="C27" s="12"/>
      <c r="D27" s="12"/>
      <c r="E27" s="12"/>
      <c r="F27" s="13"/>
      <c r="G27" s="1"/>
      <c r="H27" s="1"/>
      <c r="I27" s="1"/>
      <c r="J27" s="1"/>
      <c r="K27" s="6"/>
      <c r="L27" s="1"/>
      <c r="M27" s="1"/>
      <c r="N27" s="1"/>
      <c r="O27" s="1"/>
      <c r="P27" s="1"/>
    </row>
    <row r="28" spans="2:16" x14ac:dyDescent="0.25">
      <c r="B28" s="24"/>
      <c r="C28" s="12"/>
      <c r="D28" s="12"/>
      <c r="E28" s="12"/>
      <c r="F28" s="13"/>
      <c r="G28" s="1"/>
      <c r="H28" s="1"/>
      <c r="I28" s="1"/>
      <c r="J28" s="1"/>
      <c r="K28" s="6"/>
      <c r="L28" s="1"/>
      <c r="M28" s="1"/>
      <c r="N28" s="1"/>
      <c r="O28" s="1"/>
      <c r="P28" s="1"/>
    </row>
    <row r="29" spans="2:16" x14ac:dyDescent="0.25">
      <c r="B29" s="24"/>
      <c r="C29" s="12"/>
      <c r="D29" s="12"/>
      <c r="E29" s="12"/>
      <c r="F29" s="13"/>
      <c r="G29" s="1"/>
      <c r="H29" s="1"/>
      <c r="I29" s="1"/>
      <c r="J29" s="1"/>
      <c r="K29" s="6"/>
      <c r="L29" s="1"/>
      <c r="M29" s="1"/>
      <c r="N29" s="1"/>
      <c r="O29" s="1"/>
      <c r="P29" s="1"/>
    </row>
    <row r="30" spans="2:16" x14ac:dyDescent="0.25">
      <c r="B30" s="14"/>
      <c r="C30" s="12"/>
      <c r="D30" s="12"/>
      <c r="E30" s="12"/>
      <c r="F30" s="13"/>
      <c r="G30" s="1"/>
      <c r="H30" s="1"/>
      <c r="I30" s="1"/>
      <c r="J30" s="1"/>
      <c r="K30" s="6"/>
      <c r="L30" s="1"/>
      <c r="M30" s="1"/>
      <c r="N30" s="1"/>
      <c r="O30" s="1"/>
      <c r="P30" s="1"/>
    </row>
    <row r="31" spans="2:16" x14ac:dyDescent="0.25">
      <c r="B31" s="14"/>
      <c r="C31" s="12"/>
      <c r="D31" s="12"/>
      <c r="E31" s="12"/>
      <c r="F31" s="13"/>
      <c r="G31" s="1"/>
      <c r="H31" s="1"/>
      <c r="I31" s="1"/>
      <c r="J31" s="1"/>
      <c r="K31" s="6"/>
      <c r="L31" s="1"/>
      <c r="M31" s="1"/>
      <c r="N31" s="1"/>
      <c r="O31" s="1"/>
      <c r="P31" s="1"/>
    </row>
    <row r="32" spans="2:16" x14ac:dyDescent="0.25">
      <c r="B32" s="14"/>
      <c r="C32" s="12"/>
      <c r="D32" s="12"/>
      <c r="E32" s="12"/>
      <c r="F32" s="13"/>
      <c r="G32" s="1"/>
      <c r="H32" s="1"/>
      <c r="I32" s="1"/>
      <c r="J32" s="1"/>
      <c r="K32" s="6"/>
      <c r="L32" s="1"/>
      <c r="M32" s="1"/>
      <c r="N32" s="1"/>
      <c r="O32" s="1"/>
      <c r="P32" s="1"/>
    </row>
    <row r="33" spans="1:16" x14ac:dyDescent="0.25">
      <c r="B33" s="14"/>
      <c r="C33" s="12"/>
      <c r="D33" s="12"/>
      <c r="E33" s="12"/>
      <c r="F33" s="13"/>
      <c r="G33" s="1"/>
      <c r="H33" s="1"/>
      <c r="I33" s="1"/>
      <c r="J33" s="1"/>
      <c r="K33" s="6"/>
      <c r="L33" s="1"/>
      <c r="M33" s="1"/>
      <c r="N33" s="1"/>
      <c r="O33" s="1"/>
      <c r="P33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6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x14ac:dyDescent="0.25">
      <c r="A39" s="1"/>
      <c r="B39" s="1"/>
      <c r="C39" s="78" t="s">
        <v>6</v>
      </c>
      <c r="D39" s="78"/>
      <c r="E39" s="1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5" x14ac:dyDescent="0.25">
      <c r="A40" s="1"/>
      <c r="B40" s="1"/>
      <c r="C40" s="4" t="s">
        <v>44</v>
      </c>
      <c r="D40" s="22" t="s">
        <v>45</v>
      </c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23" t="s">
        <v>42</v>
      </c>
      <c r="C41" s="12">
        <v>0.16242038216560509</v>
      </c>
      <c r="D41" s="12">
        <v>0.14075716042642081</v>
      </c>
      <c r="E41" s="1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23" t="s">
        <v>41</v>
      </c>
      <c r="C42" s="12">
        <v>0.56157112526539277</v>
      </c>
      <c r="D42" s="12">
        <v>0.4164334955568354</v>
      </c>
      <c r="E42" s="1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23" t="s">
        <v>40</v>
      </c>
      <c r="C43" s="12">
        <v>0.27600849256900212</v>
      </c>
      <c r="D43" s="12">
        <v>0.44280934401674377</v>
      </c>
      <c r="E43" s="1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4"/>
      <c r="C46" s="12"/>
      <c r="D46" s="12"/>
      <c r="E46" s="1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 t="s">
        <v>43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2">
    <mergeCell ref="C39:D39"/>
    <mergeCell ref="C1: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9EBA-DA14-4BF4-851D-E48D51E1B71E}">
  <dimension ref="A1:P65"/>
  <sheetViews>
    <sheetView workbookViewId="0"/>
  </sheetViews>
  <sheetFormatPr baseColWidth="10" defaultRowHeight="15" x14ac:dyDescent="0.25"/>
  <cols>
    <col min="2" max="2" width="23.5703125" customWidth="1"/>
    <col min="3" max="6" width="20.7109375" customWidth="1"/>
  </cols>
  <sheetData>
    <row r="1" spans="2:15" ht="27.75" x14ac:dyDescent="0.4">
      <c r="B1" s="1"/>
      <c r="C1" s="79">
        <v>2018</v>
      </c>
      <c r="D1" s="79"/>
      <c r="E1" s="79"/>
      <c r="F1" s="79"/>
    </row>
    <row r="2" spans="2:15" x14ac:dyDescent="0.25">
      <c r="B2" s="1"/>
      <c r="C2" s="1"/>
      <c r="D2" s="1"/>
      <c r="E2" s="1"/>
      <c r="F2" s="1"/>
    </row>
    <row r="3" spans="2:15" ht="47.25" customHeight="1" x14ac:dyDescent="0.25">
      <c r="B3" s="2"/>
      <c r="C3" s="64" t="s">
        <v>63</v>
      </c>
      <c r="D3" s="64" t="s">
        <v>41</v>
      </c>
      <c r="E3" s="64" t="s">
        <v>64</v>
      </c>
      <c r="F3" s="15" t="s">
        <v>17</v>
      </c>
    </row>
    <row r="4" spans="2:15" ht="15.75" customHeight="1" x14ac:dyDescent="0.25">
      <c r="B4" s="5" t="s">
        <v>37</v>
      </c>
      <c r="C4" s="68">
        <f>11.5261472785486/100</f>
        <v>0.11526147278548599</v>
      </c>
      <c r="D4" s="68">
        <f>61.2593383137673/100</f>
        <v>0.61259338313767298</v>
      </c>
      <c r="E4" s="68">
        <f>27.2145144076841/100</f>
        <v>0.27214514407684098</v>
      </c>
      <c r="F4" s="9">
        <v>937</v>
      </c>
      <c r="O4" s="67"/>
    </row>
    <row r="5" spans="2:15" ht="15.75" customHeight="1" x14ac:dyDescent="0.25">
      <c r="B5" s="5"/>
      <c r="C5" s="8"/>
      <c r="D5" s="8"/>
      <c r="E5" s="8"/>
      <c r="F5" s="9"/>
      <c r="O5" s="67"/>
    </row>
    <row r="6" spans="2:15" ht="15.75" customHeight="1" x14ac:dyDescent="0.25">
      <c r="B6" s="26" t="s">
        <v>87</v>
      </c>
      <c r="C6" s="8"/>
      <c r="D6" s="35"/>
      <c r="E6" s="35"/>
      <c r="F6" s="35"/>
      <c r="O6" s="67"/>
    </row>
    <row r="7" spans="2:15" s="32" customFormat="1" ht="15.75" customHeight="1" x14ac:dyDescent="0.25">
      <c r="B7" s="16" t="s">
        <v>28</v>
      </c>
      <c r="C7" s="70">
        <v>0.21153846153846154</v>
      </c>
      <c r="D7" s="70">
        <v>0.68269230769230771</v>
      </c>
      <c r="E7" s="70">
        <v>0.10576923076923077</v>
      </c>
      <c r="F7" s="71">
        <v>104</v>
      </c>
      <c r="O7" s="67"/>
    </row>
    <row r="8" spans="2:15" s="32" customFormat="1" ht="15.75" customHeight="1" x14ac:dyDescent="0.25">
      <c r="B8" s="16" t="s">
        <v>25</v>
      </c>
      <c r="C8" s="70">
        <v>0.15021459227467812</v>
      </c>
      <c r="D8" s="70">
        <v>0.54077253218884125</v>
      </c>
      <c r="E8" s="70">
        <v>0.30901287553648071</v>
      </c>
      <c r="F8" s="71">
        <v>233</v>
      </c>
      <c r="O8" s="67"/>
    </row>
    <row r="9" spans="2:15" s="32" customFormat="1" ht="15" customHeight="1" x14ac:dyDescent="0.25">
      <c r="B9" s="16" t="s">
        <v>26</v>
      </c>
      <c r="C9" s="70">
        <v>0.10077519379844961</v>
      </c>
      <c r="D9" s="70">
        <v>0.69379844961240311</v>
      </c>
      <c r="E9" s="70">
        <v>0.20542635658914729</v>
      </c>
      <c r="F9" s="71">
        <v>258</v>
      </c>
      <c r="O9" s="67"/>
    </row>
    <row r="10" spans="2:15" s="32" customFormat="1" x14ac:dyDescent="0.25">
      <c r="B10" s="16" t="s">
        <v>29</v>
      </c>
      <c r="C10" s="70">
        <v>8.4745762711864389E-2</v>
      </c>
      <c r="D10" s="70">
        <v>0.59322033898305082</v>
      </c>
      <c r="E10" s="70">
        <v>0.32203389830508472</v>
      </c>
      <c r="F10" s="71">
        <v>118</v>
      </c>
      <c r="O10" s="67"/>
    </row>
    <row r="11" spans="2:15" s="32" customFormat="1" x14ac:dyDescent="0.25">
      <c r="B11" s="16" t="s">
        <v>27</v>
      </c>
      <c r="C11" s="70">
        <v>6.6964285714285712E-2</v>
      </c>
      <c r="D11" s="70">
        <v>0.5714285714285714</v>
      </c>
      <c r="E11" s="70">
        <v>0.36160714285714285</v>
      </c>
      <c r="F11" s="71">
        <v>224</v>
      </c>
      <c r="O11" s="67"/>
    </row>
    <row r="12" spans="2:15" ht="15" customHeight="1" x14ac:dyDescent="0.25">
      <c r="C12" s="46"/>
      <c r="D12" s="46"/>
      <c r="E12" s="46"/>
      <c r="F12" s="46"/>
    </row>
    <row r="13" spans="2:15" ht="15" customHeight="1" x14ac:dyDescent="0.25">
      <c r="B13" s="25" t="s">
        <v>88</v>
      </c>
      <c r="C13" s="38"/>
      <c r="D13" s="38"/>
      <c r="E13" s="38"/>
      <c r="F13" s="39"/>
    </row>
    <row r="14" spans="2:15" ht="15" customHeight="1" x14ac:dyDescent="0.25">
      <c r="B14" s="16" t="s">
        <v>30</v>
      </c>
      <c r="C14" s="70">
        <v>0.13768115942028986</v>
      </c>
      <c r="D14" s="70">
        <v>0.6811594202898551</v>
      </c>
      <c r="E14" s="70">
        <v>0.18115942028985507</v>
      </c>
      <c r="F14" s="71">
        <v>138</v>
      </c>
    </row>
    <row r="15" spans="2:15" ht="15" customHeight="1" x14ac:dyDescent="0.25">
      <c r="B15" s="16" t="s">
        <v>31</v>
      </c>
      <c r="C15" s="70">
        <v>8.1218274111675121E-2</v>
      </c>
      <c r="D15" s="70">
        <v>0.63959390862944165</v>
      </c>
      <c r="E15" s="70">
        <v>0.27918781725888325</v>
      </c>
      <c r="F15" s="71">
        <v>197</v>
      </c>
    </row>
    <row r="16" spans="2:15" ht="15" customHeight="1" x14ac:dyDescent="0.25">
      <c r="B16" s="16" t="s">
        <v>32</v>
      </c>
      <c r="C16" s="70">
        <v>0.1176470588235294</v>
      </c>
      <c r="D16" s="70">
        <v>0.53921568627450978</v>
      </c>
      <c r="E16" s="70">
        <v>0.34313725490196079</v>
      </c>
      <c r="F16" s="71">
        <v>102</v>
      </c>
    </row>
    <row r="17" spans="2:16" ht="15" customHeight="1" x14ac:dyDescent="0.25">
      <c r="B17" s="16" t="s">
        <v>33</v>
      </c>
      <c r="C17" s="70">
        <v>0.10067114093959731</v>
      </c>
      <c r="D17" s="70">
        <v>0.65771812080536918</v>
      </c>
      <c r="E17" s="70">
        <v>0.24161073825503357</v>
      </c>
      <c r="F17" s="71">
        <v>149</v>
      </c>
    </row>
    <row r="18" spans="2:16" ht="15" customHeight="1" x14ac:dyDescent="0.25">
      <c r="B18" s="16" t="s">
        <v>34</v>
      </c>
      <c r="C18" s="70">
        <v>9.3220338983050849E-2</v>
      </c>
      <c r="D18" s="70">
        <v>0.63559322033898302</v>
      </c>
      <c r="E18" s="70">
        <v>0.2711864406779661</v>
      </c>
      <c r="F18" s="71">
        <v>118</v>
      </c>
    </row>
    <row r="19" spans="2:16" ht="15" customHeight="1" x14ac:dyDescent="0.25">
      <c r="B19" s="16" t="s">
        <v>25</v>
      </c>
      <c r="C19" s="70">
        <v>0.15021459227467812</v>
      </c>
      <c r="D19" s="70">
        <v>0.54077253218884125</v>
      </c>
      <c r="E19" s="70">
        <v>0.30901287553648071</v>
      </c>
      <c r="F19" s="71">
        <v>233</v>
      </c>
    </row>
    <row r="20" spans="2:16" ht="15" customHeight="1" x14ac:dyDescent="0.25">
      <c r="C20" s="46"/>
      <c r="D20" s="46"/>
      <c r="E20" s="46"/>
      <c r="F20" s="46"/>
    </row>
    <row r="21" spans="2:16" ht="15" customHeight="1" x14ac:dyDescent="0.25">
      <c r="B21" s="25" t="s">
        <v>89</v>
      </c>
      <c r="C21" s="37"/>
      <c r="D21" s="37"/>
      <c r="E21" s="37"/>
      <c r="F21" s="35"/>
    </row>
    <row r="22" spans="2:16" x14ac:dyDescent="0.25">
      <c r="B22" s="17" t="s">
        <v>7</v>
      </c>
      <c r="C22" s="70">
        <v>6.3829787234042548E-2</v>
      </c>
      <c r="D22" s="70">
        <v>0.7021276595744681</v>
      </c>
      <c r="E22" s="70">
        <v>0.23404255319148937</v>
      </c>
      <c r="F22" s="71">
        <v>94</v>
      </c>
    </row>
    <row r="23" spans="2:16" ht="15" customHeight="1" x14ac:dyDescent="0.25">
      <c r="B23" s="17" t="s">
        <v>8</v>
      </c>
      <c r="C23" s="70">
        <v>0.10821643286573146</v>
      </c>
      <c r="D23" s="70">
        <v>0.6172344689378757</v>
      </c>
      <c r="E23" s="70">
        <v>0.27454909819639278</v>
      </c>
      <c r="F23" s="71">
        <v>499</v>
      </c>
    </row>
    <row r="24" spans="2:16" ht="15" customHeight="1" x14ac:dyDescent="0.25">
      <c r="B24" s="17" t="s">
        <v>84</v>
      </c>
      <c r="C24" s="70">
        <v>3.3898305084745763E-2</v>
      </c>
      <c r="D24" s="70">
        <v>0.69491525423728817</v>
      </c>
      <c r="E24" s="70">
        <v>0.2711864406779661</v>
      </c>
      <c r="F24" s="71">
        <v>59</v>
      </c>
    </row>
    <row r="25" spans="2:16" ht="15" customHeight="1" x14ac:dyDescent="0.25">
      <c r="B25" s="17" t="s">
        <v>85</v>
      </c>
      <c r="C25" s="70">
        <v>0.1553398058252427</v>
      </c>
      <c r="D25" s="70">
        <v>0.5436893203883495</v>
      </c>
      <c r="E25" s="70">
        <v>0.30097087378640774</v>
      </c>
      <c r="F25" s="71">
        <v>206</v>
      </c>
    </row>
    <row r="26" spans="2:16" ht="15" customHeight="1" x14ac:dyDescent="0.25">
      <c r="B26" s="17" t="s">
        <v>9</v>
      </c>
      <c r="C26" s="70">
        <v>0.21739130434782608</v>
      </c>
      <c r="D26" s="70">
        <v>0.60869565217391308</v>
      </c>
      <c r="E26" s="70">
        <v>0.17391304347826086</v>
      </c>
      <c r="F26" s="71">
        <v>46</v>
      </c>
    </row>
    <row r="27" spans="2:16" ht="15" customHeight="1" x14ac:dyDescent="0.25">
      <c r="B27" s="17" t="s">
        <v>10</v>
      </c>
      <c r="C27" s="70">
        <v>0.13333333333333333</v>
      </c>
      <c r="D27" s="70">
        <v>0.56666666666666665</v>
      </c>
      <c r="E27" s="70">
        <v>0.3</v>
      </c>
      <c r="F27" s="71">
        <v>30</v>
      </c>
    </row>
    <row r="28" spans="2:16" ht="15" customHeight="1" x14ac:dyDescent="0.25">
      <c r="F28" s="72"/>
    </row>
    <row r="30" spans="2:16" ht="15" customHeight="1" x14ac:dyDescent="0.25">
      <c r="B30" s="14"/>
      <c r="C30" s="12"/>
      <c r="D30" s="12"/>
      <c r="E30" s="12"/>
      <c r="F30" s="13"/>
      <c r="G30" s="1"/>
      <c r="H30" s="1"/>
      <c r="I30" s="1"/>
      <c r="J30" s="1"/>
      <c r="K30" s="6"/>
      <c r="L30" s="1"/>
      <c r="M30" s="1"/>
      <c r="N30" s="1"/>
      <c r="O30" s="1"/>
      <c r="P30" s="1"/>
    </row>
    <row r="31" spans="2:16" ht="15" customHeight="1" x14ac:dyDescent="0.25">
      <c r="B31" s="14"/>
      <c r="C31" s="12"/>
      <c r="D31" s="12"/>
      <c r="E31" s="12"/>
      <c r="F31" s="13"/>
      <c r="G31" s="1"/>
      <c r="H31" s="1"/>
      <c r="I31" s="1"/>
      <c r="J31" s="1"/>
      <c r="K31" s="6"/>
      <c r="L31" s="1"/>
      <c r="M31" s="1"/>
      <c r="N31" s="1"/>
      <c r="O31" s="1"/>
      <c r="P31" s="1"/>
    </row>
    <row r="32" spans="2:16" x14ac:dyDescent="0.25">
      <c r="B32" s="14"/>
      <c r="C32" s="12"/>
      <c r="D32" s="12"/>
      <c r="E32" s="12"/>
      <c r="F32" s="13"/>
      <c r="G32" s="1"/>
      <c r="H32" s="1"/>
      <c r="I32" s="1"/>
      <c r="J32" s="1"/>
      <c r="K32" s="6"/>
      <c r="L32" s="1"/>
      <c r="M32" s="1"/>
      <c r="N32" s="1"/>
      <c r="O32" s="1"/>
      <c r="P32" s="1"/>
    </row>
    <row r="33" spans="1:16" ht="15.75" customHeight="1" x14ac:dyDescent="0.25">
      <c r="B33" s="14"/>
      <c r="C33" s="18" t="s">
        <v>86</v>
      </c>
      <c r="D33" s="18"/>
      <c r="E33" s="18"/>
      <c r="F33" s="13"/>
      <c r="G33" s="1"/>
      <c r="H33" s="1"/>
      <c r="I33" s="1"/>
      <c r="J33" s="1"/>
      <c r="K33" s="6"/>
      <c r="L33" s="1"/>
      <c r="M33" s="1"/>
      <c r="N33" s="1"/>
      <c r="O33" s="1"/>
      <c r="P33" s="1"/>
    </row>
    <row r="34" spans="1:16" ht="15.75" x14ac:dyDescent="0.25">
      <c r="B34" s="1"/>
      <c r="C34" s="64">
        <v>2018</v>
      </c>
      <c r="D34" s="12"/>
      <c r="E34" s="12"/>
      <c r="F34" s="13"/>
      <c r="G34" s="1"/>
      <c r="H34" s="1"/>
      <c r="I34" s="1"/>
      <c r="J34" s="1"/>
      <c r="K34" s="6"/>
      <c r="L34" s="1"/>
      <c r="M34" s="1"/>
      <c r="N34" s="1"/>
      <c r="O34" s="1"/>
      <c r="P34" s="1"/>
    </row>
    <row r="35" spans="1:16" x14ac:dyDescent="0.25">
      <c r="B35" s="31" t="s">
        <v>63</v>
      </c>
      <c r="C35" s="12">
        <v>0.1130890052356021</v>
      </c>
      <c r="D35" s="12"/>
      <c r="E35" s="12"/>
      <c r="F35" s="13"/>
      <c r="G35" s="1"/>
      <c r="H35" s="1"/>
      <c r="I35" s="1"/>
      <c r="J35" s="1"/>
      <c r="K35" s="6"/>
      <c r="L35" s="1"/>
      <c r="M35" s="1"/>
      <c r="N35" s="1"/>
      <c r="O35" s="1"/>
      <c r="P35" s="1"/>
    </row>
    <row r="36" spans="1:16" x14ac:dyDescent="0.25">
      <c r="B36" s="31" t="s">
        <v>41</v>
      </c>
      <c r="C36" s="12">
        <v>0.60104712041884811</v>
      </c>
      <c r="D36" s="12"/>
      <c r="E36" s="12"/>
      <c r="F36" s="13"/>
      <c r="G36" s="1"/>
      <c r="H36" s="1"/>
      <c r="I36" s="1"/>
      <c r="J36" s="1"/>
      <c r="K36" s="6"/>
      <c r="L36" s="1"/>
      <c r="M36" s="1"/>
      <c r="N36" s="1"/>
      <c r="O36" s="1"/>
      <c r="P36" s="1"/>
    </row>
    <row r="37" spans="1:16" x14ac:dyDescent="0.25">
      <c r="B37" s="31" t="s">
        <v>64</v>
      </c>
      <c r="C37" s="12">
        <v>0.26701570680628273</v>
      </c>
      <c r="D37" s="12"/>
      <c r="E37" s="12"/>
      <c r="F37" s="13"/>
      <c r="G37" s="1"/>
      <c r="H37" s="1"/>
      <c r="I37" s="1"/>
      <c r="J37" s="1"/>
      <c r="K37" s="6"/>
      <c r="L37" s="1"/>
      <c r="M37" s="1"/>
      <c r="N37" s="1"/>
      <c r="O37" s="1"/>
      <c r="P37" s="1"/>
    </row>
    <row r="38" spans="1:16" x14ac:dyDescent="0.25">
      <c r="B38" s="31" t="s">
        <v>5</v>
      </c>
      <c r="C38" s="12">
        <v>1.6753926701570682E-2</v>
      </c>
      <c r="D38" s="12"/>
      <c r="E38" s="12"/>
      <c r="F38" s="13"/>
      <c r="G38" s="1"/>
      <c r="H38" s="1"/>
      <c r="I38" s="1"/>
      <c r="J38" s="1"/>
      <c r="K38" s="6"/>
      <c r="L38" s="1"/>
      <c r="M38" s="1"/>
      <c r="N38" s="1"/>
      <c r="O38" s="1"/>
      <c r="P38" s="1"/>
    </row>
    <row r="39" spans="1:16" x14ac:dyDescent="0.25">
      <c r="B39" s="69" t="s">
        <v>46</v>
      </c>
      <c r="C39" s="12">
        <v>2.0942408376963353E-3</v>
      </c>
      <c r="D39" s="12"/>
      <c r="E39" s="12"/>
      <c r="F39" s="13"/>
      <c r="G39" s="1"/>
      <c r="H39" s="1"/>
      <c r="I39" s="1"/>
      <c r="J39" s="1"/>
      <c r="K39" s="6"/>
      <c r="L39" s="1"/>
      <c r="M39" s="1"/>
      <c r="N39" s="1"/>
      <c r="O39" s="1"/>
      <c r="P39" s="1"/>
    </row>
    <row r="40" spans="1:16" x14ac:dyDescent="0.25">
      <c r="B40" s="24"/>
      <c r="C40" s="12"/>
      <c r="D40" s="12"/>
      <c r="E40" s="12"/>
      <c r="F40" s="13"/>
      <c r="G40" s="1"/>
      <c r="H40" s="1"/>
      <c r="I40" s="1"/>
      <c r="J40" s="1"/>
      <c r="K40" s="6"/>
      <c r="L40" s="1"/>
      <c r="M40" s="1"/>
      <c r="N40" s="1"/>
      <c r="O40" s="1"/>
      <c r="P40" s="1"/>
    </row>
    <row r="41" spans="1:16" x14ac:dyDescent="0.25">
      <c r="B41" s="24"/>
      <c r="C41" s="12"/>
      <c r="D41" s="12"/>
      <c r="E41" s="12"/>
      <c r="F41" s="13"/>
      <c r="G41" s="1"/>
      <c r="H41" s="1"/>
      <c r="I41" s="1"/>
      <c r="J41" s="1"/>
      <c r="K41" s="6"/>
      <c r="L41" s="1"/>
      <c r="M41" s="1"/>
      <c r="N41" s="1"/>
      <c r="O41" s="1"/>
      <c r="P41" s="1"/>
    </row>
    <row r="42" spans="1:16" x14ac:dyDescent="0.25">
      <c r="B42" s="14"/>
      <c r="C42" s="12"/>
      <c r="D42" s="12"/>
      <c r="E42" s="12"/>
      <c r="F42" s="13"/>
      <c r="G42" s="1"/>
      <c r="H42" s="1"/>
      <c r="I42" s="1"/>
      <c r="J42" s="1"/>
      <c r="K42" s="6"/>
      <c r="L42" s="1"/>
      <c r="M42" s="1"/>
      <c r="N42" s="1"/>
      <c r="O42" s="1"/>
      <c r="P42" s="1"/>
    </row>
    <row r="43" spans="1:16" x14ac:dyDescent="0.25">
      <c r="B43" s="14"/>
      <c r="C43" s="12"/>
      <c r="D43" s="12"/>
      <c r="E43" s="12"/>
      <c r="F43" s="13"/>
      <c r="G43" s="1"/>
      <c r="H43" s="1"/>
      <c r="I43" s="1"/>
      <c r="J43" s="1"/>
      <c r="K43" s="6"/>
      <c r="L43" s="1"/>
      <c r="M43" s="1"/>
      <c r="N43" s="1"/>
      <c r="O43" s="1"/>
      <c r="P43" s="1"/>
    </row>
    <row r="44" spans="1:16" x14ac:dyDescent="0.25">
      <c r="B44" s="14"/>
      <c r="C44" s="12"/>
      <c r="D44" s="12"/>
      <c r="E44" s="12"/>
      <c r="F44" s="13"/>
      <c r="G44" s="1"/>
      <c r="H44" s="1"/>
      <c r="I44" s="1"/>
      <c r="J44" s="1"/>
      <c r="K44" s="6"/>
      <c r="L44" s="1"/>
      <c r="M44" s="1"/>
      <c r="N44" s="1"/>
      <c r="O44" s="1"/>
      <c r="P44" s="1"/>
    </row>
    <row r="45" spans="1:16" x14ac:dyDescent="0.25">
      <c r="B45" s="14"/>
      <c r="C45" s="12"/>
      <c r="D45" s="12"/>
      <c r="E45" s="12"/>
      <c r="F45" s="13"/>
      <c r="G45" s="1"/>
      <c r="H45" s="1"/>
      <c r="I45" s="1"/>
      <c r="J45" s="1"/>
      <c r="K45" s="6"/>
      <c r="L45" s="1"/>
      <c r="M45" s="1"/>
      <c r="N45" s="1"/>
      <c r="O45" s="1"/>
      <c r="P45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6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A51" s="1"/>
      <c r="B51" s="1"/>
      <c r="C51" s="78" t="s">
        <v>86</v>
      </c>
      <c r="D51" s="78"/>
      <c r="E51" s="1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5" x14ac:dyDescent="0.25">
      <c r="A52" s="1"/>
      <c r="B52" s="1"/>
      <c r="C52" s="64" t="s">
        <v>44</v>
      </c>
      <c r="D52" s="22" t="s">
        <v>45</v>
      </c>
      <c r="E52" s="6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31" t="s">
        <v>64</v>
      </c>
      <c r="C53" s="12">
        <v>0.27214514407684098</v>
      </c>
      <c r="D53" s="12">
        <v>0.191</v>
      </c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31" t="s">
        <v>41</v>
      </c>
      <c r="C54" s="12">
        <v>0.61259338313767342</v>
      </c>
      <c r="D54" s="12">
        <v>0.6</v>
      </c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31" t="s">
        <v>63</v>
      </c>
      <c r="C55" s="12">
        <v>0.1152614727854856</v>
      </c>
      <c r="D55" s="12">
        <v>0.20899999999999999</v>
      </c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4"/>
      <c r="C58" s="12"/>
      <c r="D58" s="12"/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 t="s">
        <v>43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2">
    <mergeCell ref="C1:F1"/>
    <mergeCell ref="C51:D5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2CA7-1749-4289-B517-9248A00F0048}">
  <dimension ref="A1:P43"/>
  <sheetViews>
    <sheetView workbookViewId="0"/>
  </sheetViews>
  <sheetFormatPr baseColWidth="10" defaultRowHeight="15" x14ac:dyDescent="0.25"/>
  <cols>
    <col min="2" max="6" width="20.7109375" customWidth="1"/>
  </cols>
  <sheetData>
    <row r="1" spans="2:16" ht="27.75" x14ac:dyDescent="0.4">
      <c r="B1" s="1"/>
      <c r="C1" s="79">
        <v>2018</v>
      </c>
      <c r="D1" s="79"/>
      <c r="E1" s="79"/>
      <c r="F1" s="79"/>
    </row>
    <row r="2" spans="2:16" x14ac:dyDescent="0.25">
      <c r="B2" s="1"/>
      <c r="C2" s="1"/>
      <c r="D2" s="1"/>
      <c r="E2" s="1"/>
      <c r="F2" s="1"/>
    </row>
    <row r="3" spans="2:16" ht="47.25" customHeight="1" x14ac:dyDescent="0.25">
      <c r="B3" s="2"/>
      <c r="C3" s="30" t="s">
        <v>63</v>
      </c>
      <c r="D3" s="30" t="s">
        <v>41</v>
      </c>
      <c r="E3" s="30" t="s">
        <v>64</v>
      </c>
      <c r="F3" s="15" t="s">
        <v>17</v>
      </c>
    </row>
    <row r="4" spans="2:16" ht="15.75" customHeight="1" x14ac:dyDescent="0.25">
      <c r="B4" s="5" t="s">
        <v>37</v>
      </c>
      <c r="C4" s="33">
        <v>0.372</v>
      </c>
      <c r="D4" s="33">
        <v>0.49199999999999999</v>
      </c>
      <c r="E4" s="33">
        <v>0.13600000000000001</v>
      </c>
      <c r="F4" s="9">
        <v>900</v>
      </c>
      <c r="P4" s="48"/>
    </row>
    <row r="5" spans="2:16" ht="15.75" customHeight="1" x14ac:dyDescent="0.25">
      <c r="B5" s="5"/>
      <c r="C5" s="8"/>
      <c r="D5" s="8"/>
      <c r="E5" s="8"/>
      <c r="F5" s="9"/>
      <c r="P5" s="48"/>
    </row>
    <row r="6" spans="2:16" ht="15" customHeight="1" x14ac:dyDescent="0.25"/>
    <row r="8" spans="2:16" ht="15" customHeight="1" x14ac:dyDescent="0.25">
      <c r="B8" s="14"/>
      <c r="C8" s="12"/>
      <c r="D8" s="12"/>
      <c r="E8" s="12"/>
      <c r="F8" s="13"/>
      <c r="G8" s="1"/>
      <c r="H8" s="1"/>
      <c r="I8" s="1"/>
      <c r="J8" s="1"/>
      <c r="K8" s="6"/>
      <c r="L8" s="1"/>
      <c r="M8" s="1"/>
      <c r="N8" s="1"/>
      <c r="O8" s="1"/>
      <c r="P8" s="1"/>
    </row>
    <row r="9" spans="2:16" x14ac:dyDescent="0.25">
      <c r="B9" s="14"/>
      <c r="C9" s="12"/>
      <c r="D9" s="12"/>
      <c r="E9" s="12"/>
      <c r="F9" s="13"/>
      <c r="G9" s="1"/>
      <c r="H9" s="1"/>
      <c r="I9" s="1"/>
      <c r="J9" s="1"/>
      <c r="K9" s="6"/>
      <c r="L9" s="1"/>
      <c r="M9" s="1"/>
      <c r="N9" s="1"/>
      <c r="O9" s="1"/>
      <c r="P9" s="1"/>
    </row>
    <row r="10" spans="2:16" x14ac:dyDescent="0.25">
      <c r="B10" s="14"/>
      <c r="C10" s="12"/>
      <c r="D10" s="12"/>
      <c r="E10" s="12"/>
      <c r="F10" s="13"/>
      <c r="G10" s="1"/>
      <c r="H10" s="1"/>
      <c r="I10" s="1"/>
      <c r="J10" s="1"/>
      <c r="K10" s="6"/>
      <c r="L10" s="1"/>
      <c r="M10" s="1"/>
      <c r="N10" s="1"/>
      <c r="O10" s="1"/>
      <c r="P10" s="1"/>
    </row>
    <row r="11" spans="2:16" ht="15.75" x14ac:dyDescent="0.25">
      <c r="B11" s="14"/>
      <c r="C11" s="30" t="s">
        <v>6</v>
      </c>
      <c r="D11" s="18"/>
      <c r="E11" s="18"/>
      <c r="F11" s="13"/>
      <c r="G11" s="1"/>
      <c r="H11" s="1"/>
      <c r="I11" s="1"/>
      <c r="J11" s="1"/>
      <c r="K11" s="6"/>
      <c r="L11" s="1"/>
      <c r="M11" s="1"/>
      <c r="N11" s="1"/>
      <c r="O11" s="1"/>
      <c r="P11" s="1"/>
    </row>
    <row r="12" spans="2:16" ht="15.75" x14ac:dyDescent="0.25">
      <c r="B12" s="1"/>
      <c r="C12" s="30">
        <v>2018</v>
      </c>
      <c r="D12" s="12"/>
      <c r="E12" s="12"/>
      <c r="F12" s="13"/>
      <c r="G12" s="1"/>
      <c r="H12" s="1"/>
      <c r="I12" s="1"/>
      <c r="J12" s="1"/>
      <c r="K12" s="6"/>
      <c r="L12" s="1"/>
      <c r="M12" s="1"/>
      <c r="N12" s="1"/>
      <c r="O12" s="1"/>
      <c r="P12" s="1"/>
    </row>
    <row r="13" spans="2:16" x14ac:dyDescent="0.25">
      <c r="B13" s="31" t="s">
        <v>63</v>
      </c>
      <c r="C13" s="12">
        <v>0.35078534031413611</v>
      </c>
      <c r="D13" s="12"/>
      <c r="E13" s="12"/>
      <c r="F13" s="13"/>
      <c r="G13" s="1"/>
      <c r="H13" s="1"/>
      <c r="I13" s="1"/>
      <c r="J13" s="1"/>
      <c r="K13" s="6"/>
      <c r="L13" s="1"/>
      <c r="M13" s="1"/>
      <c r="N13" s="1"/>
      <c r="O13" s="1"/>
      <c r="P13" s="1"/>
    </row>
    <row r="14" spans="2:16" x14ac:dyDescent="0.25">
      <c r="B14" s="31" t="s">
        <v>41</v>
      </c>
      <c r="C14" s="12">
        <v>0.46387434554973822</v>
      </c>
      <c r="D14" s="12"/>
      <c r="E14" s="12"/>
      <c r="F14" s="13"/>
      <c r="G14" s="1"/>
      <c r="H14" s="1"/>
      <c r="I14" s="1"/>
      <c r="J14" s="1"/>
      <c r="K14" s="6"/>
      <c r="L14" s="1"/>
      <c r="M14" s="1"/>
      <c r="N14" s="1"/>
      <c r="O14" s="1"/>
      <c r="P14" s="1"/>
    </row>
    <row r="15" spans="2:16" x14ac:dyDescent="0.25">
      <c r="B15" s="31" t="s">
        <v>64</v>
      </c>
      <c r="C15" s="12">
        <v>0.12774869109947645</v>
      </c>
      <c r="D15" s="12"/>
      <c r="E15" s="12"/>
      <c r="F15" s="13"/>
      <c r="G15" s="1"/>
      <c r="H15" s="1"/>
      <c r="I15" s="1"/>
      <c r="J15" s="1"/>
      <c r="K15" s="6"/>
      <c r="L15" s="1"/>
      <c r="M15" s="1"/>
      <c r="N15" s="1"/>
      <c r="O15" s="1"/>
      <c r="P15" s="1"/>
    </row>
    <row r="16" spans="2:16" x14ac:dyDescent="0.25">
      <c r="B16" s="31" t="s">
        <v>5</v>
      </c>
      <c r="C16" s="12">
        <v>5.549738219895288E-2</v>
      </c>
      <c r="D16" s="12"/>
      <c r="E16" s="12"/>
      <c r="F16" s="13"/>
      <c r="G16" s="1"/>
      <c r="H16" s="1"/>
      <c r="I16" s="1"/>
      <c r="J16" s="1"/>
      <c r="K16" s="6"/>
      <c r="L16" s="1"/>
      <c r="M16" s="1"/>
      <c r="N16" s="1"/>
      <c r="O16" s="1"/>
      <c r="P16" s="1"/>
    </row>
    <row r="17" spans="1:16" x14ac:dyDescent="0.25">
      <c r="B17" s="14" t="s">
        <v>46</v>
      </c>
      <c r="C17" s="12">
        <v>2.0942408376963353E-3</v>
      </c>
      <c r="D17" s="12"/>
      <c r="E17" s="12"/>
      <c r="F17" s="13"/>
      <c r="G17" s="1"/>
      <c r="H17" s="1"/>
      <c r="I17" s="1"/>
      <c r="J17" s="1"/>
      <c r="K17" s="6"/>
      <c r="L17" s="1"/>
      <c r="M17" s="1"/>
      <c r="N17" s="1"/>
      <c r="O17" s="1"/>
      <c r="P17" s="1"/>
    </row>
    <row r="18" spans="1:16" x14ac:dyDescent="0.25">
      <c r="B18" s="24"/>
      <c r="C18" s="12"/>
      <c r="D18" s="12"/>
      <c r="E18" s="12"/>
      <c r="F18" s="13"/>
      <c r="G18" s="1"/>
      <c r="H18" s="1"/>
      <c r="I18" s="1"/>
      <c r="J18" s="1"/>
      <c r="K18" s="6"/>
      <c r="L18" s="1"/>
      <c r="M18" s="1"/>
      <c r="N18" s="1"/>
      <c r="O18" s="1"/>
      <c r="P18" s="1"/>
    </row>
    <row r="19" spans="1:16" x14ac:dyDescent="0.25">
      <c r="B19" s="24"/>
      <c r="C19" s="12"/>
      <c r="D19" s="12"/>
      <c r="E19" s="12"/>
      <c r="F19" s="13"/>
      <c r="G19" s="1"/>
      <c r="H19" s="1"/>
      <c r="I19" s="1"/>
      <c r="J19" s="1"/>
      <c r="K19" s="6"/>
      <c r="L19" s="1"/>
      <c r="M19" s="1"/>
      <c r="N19" s="1"/>
      <c r="O19" s="1"/>
      <c r="P19" s="1"/>
    </row>
    <row r="20" spans="1:16" x14ac:dyDescent="0.25">
      <c r="B20" s="14"/>
      <c r="C20" s="12"/>
      <c r="D20" s="12"/>
      <c r="E20" s="12"/>
      <c r="F20" s="13"/>
      <c r="G20" s="1"/>
      <c r="H20" s="1"/>
      <c r="I20" s="1"/>
      <c r="J20" s="1"/>
      <c r="K20" s="6"/>
      <c r="L20" s="1"/>
      <c r="M20" s="1"/>
      <c r="N20" s="1"/>
      <c r="O20" s="1"/>
      <c r="P20" s="1"/>
    </row>
    <row r="21" spans="1:16" x14ac:dyDescent="0.25">
      <c r="B21" s="14"/>
      <c r="C21" s="12"/>
      <c r="D21" s="12"/>
      <c r="E21" s="12"/>
      <c r="F21" s="13"/>
      <c r="G21" s="1"/>
      <c r="H21" s="1"/>
      <c r="I21" s="1"/>
      <c r="J21" s="1"/>
      <c r="K21" s="6"/>
      <c r="L21" s="1"/>
      <c r="M21" s="1"/>
      <c r="N21" s="1"/>
      <c r="O21" s="1"/>
      <c r="P21" s="1"/>
    </row>
    <row r="22" spans="1:16" x14ac:dyDescent="0.25">
      <c r="B22" s="14"/>
      <c r="C22" s="12"/>
      <c r="D22" s="12"/>
      <c r="E22" s="12"/>
      <c r="F22" s="13"/>
      <c r="G22" s="1"/>
      <c r="H22" s="1"/>
      <c r="I22" s="1"/>
      <c r="J22" s="1"/>
      <c r="K22" s="6"/>
      <c r="L22" s="1"/>
      <c r="M22" s="1"/>
      <c r="N22" s="1"/>
      <c r="O22" s="1"/>
      <c r="P22" s="1"/>
    </row>
    <row r="23" spans="1:16" x14ac:dyDescent="0.25">
      <c r="B23" s="14"/>
      <c r="C23" s="12"/>
      <c r="D23" s="12"/>
      <c r="E23" s="12"/>
      <c r="F23" s="13"/>
      <c r="G23" s="1"/>
      <c r="H23" s="1"/>
      <c r="I23" s="1"/>
      <c r="J23" s="1"/>
      <c r="K23" s="6"/>
      <c r="L23" s="1"/>
      <c r="M23" s="1"/>
      <c r="N23" s="1"/>
      <c r="O23" s="1"/>
      <c r="P23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6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 x14ac:dyDescent="0.25">
      <c r="A29" s="1"/>
      <c r="B29" s="1"/>
      <c r="C29" s="78" t="s">
        <v>6</v>
      </c>
      <c r="D29" s="78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5" x14ac:dyDescent="0.25">
      <c r="A30" s="1"/>
      <c r="B30" s="1"/>
      <c r="C30" s="30" t="s">
        <v>44</v>
      </c>
      <c r="D30" s="22" t="s">
        <v>67</v>
      </c>
      <c r="E30" s="3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23" t="s">
        <v>42</v>
      </c>
      <c r="C31" s="12">
        <v>0.16242038216560509</v>
      </c>
      <c r="D31" s="33">
        <v>0.13600000000000001</v>
      </c>
      <c r="E31" s="1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23" t="s">
        <v>41</v>
      </c>
      <c r="C32" s="12">
        <v>0.56157112526539277</v>
      </c>
      <c r="D32" s="33">
        <v>0.49199999999999999</v>
      </c>
      <c r="E32" s="1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23" t="s">
        <v>40</v>
      </c>
      <c r="C33" s="12">
        <v>0.27600849256900212</v>
      </c>
      <c r="D33" s="33">
        <v>0.372</v>
      </c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4"/>
      <c r="C36" s="12"/>
      <c r="D36" s="12"/>
      <c r="E36" s="1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 t="s">
        <v>43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2">
    <mergeCell ref="C1:F1"/>
    <mergeCell ref="C29:D2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C796-3FB2-43FC-A72A-82E93F10DB86}">
  <dimension ref="A1:R65"/>
  <sheetViews>
    <sheetView topLeftCell="A28" workbookViewId="0">
      <selection activeCell="A50" sqref="A50:P65"/>
    </sheetView>
  </sheetViews>
  <sheetFormatPr baseColWidth="10" defaultRowHeight="15" x14ac:dyDescent="0.25"/>
  <cols>
    <col min="2" max="2" width="34.7109375" customWidth="1"/>
    <col min="3" max="6" width="22.7109375" customWidth="1"/>
  </cols>
  <sheetData>
    <row r="1" spans="2:9" ht="27.75" x14ac:dyDescent="0.4">
      <c r="B1" s="1"/>
      <c r="C1" s="79">
        <v>2018</v>
      </c>
      <c r="D1" s="79"/>
      <c r="E1" s="79"/>
      <c r="F1" s="79"/>
    </row>
    <row r="2" spans="2:9" x14ac:dyDescent="0.25">
      <c r="B2" s="1"/>
      <c r="C2" s="1"/>
      <c r="D2" s="1"/>
      <c r="E2" s="1"/>
      <c r="F2" s="1"/>
    </row>
    <row r="3" spans="2:9" ht="16.5" customHeight="1" x14ac:dyDescent="0.25">
      <c r="B3" s="2"/>
      <c r="C3" s="66" t="s">
        <v>63</v>
      </c>
      <c r="D3" s="66" t="s">
        <v>41</v>
      </c>
      <c r="E3" s="66" t="s">
        <v>64</v>
      </c>
      <c r="F3" s="15" t="s">
        <v>17</v>
      </c>
      <c r="I3" s="58"/>
    </row>
    <row r="4" spans="2:9" ht="15.75" customHeight="1" x14ac:dyDescent="0.25">
      <c r="B4" s="5" t="s">
        <v>37</v>
      </c>
      <c r="C4" s="33">
        <v>0.22905620360551432</v>
      </c>
      <c r="D4" s="33">
        <v>0.66065747613997883</v>
      </c>
      <c r="E4" s="33">
        <v>0.11028632025450688</v>
      </c>
      <c r="F4" s="34">
        <v>943</v>
      </c>
      <c r="I4" s="58"/>
    </row>
    <row r="5" spans="2:9" ht="15.75" customHeight="1" x14ac:dyDescent="0.25">
      <c r="I5" s="58"/>
    </row>
    <row r="6" spans="2:9" ht="15.75" customHeight="1" x14ac:dyDescent="0.25">
      <c r="B6" s="26" t="s">
        <v>72</v>
      </c>
      <c r="C6" s="35"/>
      <c r="D6" s="35"/>
      <c r="E6" s="35"/>
      <c r="F6" s="35"/>
      <c r="I6" s="58"/>
    </row>
    <row r="7" spans="2:9" x14ac:dyDescent="0.25">
      <c r="B7" s="11" t="s">
        <v>11</v>
      </c>
      <c r="C7" s="59">
        <v>0.16</v>
      </c>
      <c r="D7" s="59">
        <v>0.64</v>
      </c>
      <c r="E7" s="59">
        <v>0.2</v>
      </c>
      <c r="F7" s="60">
        <v>25</v>
      </c>
      <c r="I7" s="58"/>
    </row>
    <row r="8" spans="2:9" ht="15.75" customHeight="1" x14ac:dyDescent="0.25">
      <c r="B8" s="11" t="s">
        <v>12</v>
      </c>
      <c r="C8" s="59">
        <v>0.20149253731343283</v>
      </c>
      <c r="D8" s="59">
        <v>0.64179104477611948</v>
      </c>
      <c r="E8" s="59">
        <v>0.15671641791044777</v>
      </c>
      <c r="F8" s="60">
        <v>268</v>
      </c>
      <c r="I8" s="58"/>
    </row>
    <row r="9" spans="2:9" ht="15" customHeight="1" x14ac:dyDescent="0.25">
      <c r="B9" s="11" t="s">
        <v>13</v>
      </c>
      <c r="C9" s="59">
        <v>0.26245847176079734</v>
      </c>
      <c r="D9" s="59">
        <v>0.64119601328903653</v>
      </c>
      <c r="E9" s="59">
        <v>9.6345514950166133E-2</v>
      </c>
      <c r="F9" s="60">
        <v>301</v>
      </c>
      <c r="I9" s="58"/>
    </row>
    <row r="10" spans="2:9" x14ac:dyDescent="0.25">
      <c r="B10" s="11" t="s">
        <v>14</v>
      </c>
      <c r="C10" s="59">
        <v>0.22965116279069769</v>
      </c>
      <c r="D10" s="59">
        <v>0.68895348837209303</v>
      </c>
      <c r="E10" s="59">
        <v>8.1395348837209308E-2</v>
      </c>
      <c r="F10" s="60">
        <v>344</v>
      </c>
      <c r="I10" s="58"/>
    </row>
    <row r="11" spans="2:9" ht="15" customHeight="1" x14ac:dyDescent="0.25">
      <c r="I11" s="58"/>
    </row>
    <row r="12" spans="2:9" ht="15.75" customHeight="1" x14ac:dyDescent="0.25">
      <c r="B12" s="25" t="s">
        <v>73</v>
      </c>
      <c r="C12" s="37"/>
      <c r="D12" s="37"/>
      <c r="E12" s="37"/>
      <c r="F12" s="35"/>
      <c r="I12" s="58"/>
    </row>
    <row r="13" spans="2:9" x14ac:dyDescent="0.25">
      <c r="B13" s="17" t="s">
        <v>7</v>
      </c>
      <c r="C13" s="59">
        <v>0.29473684210526313</v>
      </c>
      <c r="D13" s="59">
        <v>0.58947368421052626</v>
      </c>
      <c r="E13" s="59">
        <v>0.11578947368421053</v>
      </c>
      <c r="F13" s="60">
        <v>95</v>
      </c>
      <c r="I13" s="58"/>
    </row>
    <row r="14" spans="2:9" x14ac:dyDescent="0.25">
      <c r="B14" s="17" t="s">
        <v>8</v>
      </c>
      <c r="C14" s="59">
        <v>0.26506024096385544</v>
      </c>
      <c r="D14" s="59">
        <v>0.65662650602409622</v>
      </c>
      <c r="E14" s="59">
        <v>7.8313253012048195E-2</v>
      </c>
      <c r="F14" s="60">
        <v>498</v>
      </c>
      <c r="I14" s="58"/>
    </row>
    <row r="15" spans="2:9" ht="15" customHeight="1" x14ac:dyDescent="0.25">
      <c r="B15" s="17" t="s">
        <v>84</v>
      </c>
      <c r="C15" s="59">
        <v>0.10169491525423729</v>
      </c>
      <c r="D15" s="59">
        <v>0.64406779661016944</v>
      </c>
      <c r="E15" s="59">
        <v>0.25423728813559321</v>
      </c>
      <c r="F15" s="60">
        <v>59</v>
      </c>
      <c r="I15" s="58"/>
    </row>
    <row r="16" spans="2:9" x14ac:dyDescent="0.25">
      <c r="B16" s="17" t="s">
        <v>85</v>
      </c>
      <c r="C16" s="59">
        <v>8.0568720379146919E-2</v>
      </c>
      <c r="D16" s="59">
        <v>0.76777251184834128</v>
      </c>
      <c r="E16" s="59">
        <v>0.15165876777251186</v>
      </c>
      <c r="F16" s="60">
        <v>211</v>
      </c>
      <c r="I16" s="58"/>
    </row>
    <row r="17" spans="2:14" x14ac:dyDescent="0.25">
      <c r="B17" s="17" t="s">
        <v>9</v>
      </c>
      <c r="C17" s="59">
        <v>0.46808510638297873</v>
      </c>
      <c r="D17" s="59">
        <v>0.38297872340425537</v>
      </c>
      <c r="E17" s="59">
        <v>0.14893617021276595</v>
      </c>
      <c r="F17" s="60">
        <v>47</v>
      </c>
    </row>
    <row r="18" spans="2:14" x14ac:dyDescent="0.25">
      <c r="B18" s="17" t="s">
        <v>10</v>
      </c>
      <c r="C18" s="59">
        <v>0.36666666666666664</v>
      </c>
      <c r="D18" s="59">
        <v>0.6333333333333333</v>
      </c>
      <c r="E18" s="59">
        <v>0</v>
      </c>
      <c r="F18" s="60">
        <v>30</v>
      </c>
    </row>
    <row r="19" spans="2:14" x14ac:dyDescent="0.25">
      <c r="N19" s="58"/>
    </row>
    <row r="20" spans="2:14" x14ac:dyDescent="0.25">
      <c r="B20" s="26" t="s">
        <v>74</v>
      </c>
      <c r="C20" s="35"/>
      <c r="D20" s="35"/>
      <c r="E20" s="35"/>
      <c r="F20" s="35"/>
      <c r="N20" s="58"/>
    </row>
    <row r="21" spans="2:14" x14ac:dyDescent="0.25">
      <c r="B21" s="14" t="s">
        <v>78</v>
      </c>
      <c r="C21" s="59">
        <v>0.48993288590604034</v>
      </c>
      <c r="D21" s="59">
        <v>0.46308724832214765</v>
      </c>
      <c r="E21" s="59">
        <v>4.6979865771812082E-2</v>
      </c>
      <c r="F21" s="60">
        <v>149</v>
      </c>
      <c r="N21" s="58"/>
    </row>
    <row r="22" spans="2:14" x14ac:dyDescent="0.25">
      <c r="B22" s="14" t="s">
        <v>79</v>
      </c>
      <c r="C22" s="59">
        <v>0.30240549828178692</v>
      </c>
      <c r="D22" s="59">
        <v>0.60481099656357384</v>
      </c>
      <c r="E22" s="59">
        <v>9.2783505154639179E-2</v>
      </c>
      <c r="F22" s="60">
        <v>291</v>
      </c>
      <c r="N22" s="58"/>
    </row>
    <row r="23" spans="2:14" x14ac:dyDescent="0.25">
      <c r="B23" s="14" t="s">
        <v>80</v>
      </c>
      <c r="C23" s="59">
        <v>0.14915254237288136</v>
      </c>
      <c r="D23" s="59">
        <v>0.72542372881355932</v>
      </c>
      <c r="E23" s="59">
        <v>0.12542372881355932</v>
      </c>
      <c r="F23" s="60">
        <v>295</v>
      </c>
      <c r="N23" s="58"/>
    </row>
    <row r="24" spans="2:14" x14ac:dyDescent="0.25">
      <c r="B24" s="14" t="s">
        <v>81</v>
      </c>
      <c r="C24" s="59">
        <v>5.2884615384615384E-2</v>
      </c>
      <c r="D24" s="59">
        <v>0.78846153846153844</v>
      </c>
      <c r="E24" s="59">
        <v>0.15865384615384615</v>
      </c>
      <c r="F24" s="60">
        <v>208</v>
      </c>
      <c r="N24" s="58"/>
    </row>
    <row r="25" spans="2:14" x14ac:dyDescent="0.25">
      <c r="N25" s="58"/>
    </row>
    <row r="26" spans="2:14" x14ac:dyDescent="0.25">
      <c r="B26" s="27" t="s">
        <v>75</v>
      </c>
      <c r="C26" s="36"/>
      <c r="D26" s="36"/>
      <c r="E26" s="36"/>
      <c r="F26" s="34"/>
    </row>
    <row r="27" spans="2:14" x14ac:dyDescent="0.25">
      <c r="B27" s="14" t="s">
        <v>60</v>
      </c>
      <c r="C27" s="59">
        <v>0.23383768913342504</v>
      </c>
      <c r="D27" s="59">
        <v>0.66162310866574969</v>
      </c>
      <c r="E27" s="59">
        <v>0.10453920220082531</v>
      </c>
      <c r="F27" s="60">
        <v>727</v>
      </c>
    </row>
    <row r="28" spans="2:14" x14ac:dyDescent="0.25">
      <c r="B28" s="14" t="s">
        <v>62</v>
      </c>
      <c r="C28" s="59">
        <v>0.15909090909090909</v>
      </c>
      <c r="D28" s="59">
        <v>0.69318181818181823</v>
      </c>
      <c r="E28" s="59">
        <v>0.14772727272727273</v>
      </c>
      <c r="F28" s="60">
        <v>176</v>
      </c>
    </row>
    <row r="29" spans="2:14" x14ac:dyDescent="0.25">
      <c r="B29" s="14" t="s">
        <v>61</v>
      </c>
      <c r="C29" s="59">
        <v>0.45</v>
      </c>
      <c r="D29" s="59">
        <v>0.5</v>
      </c>
      <c r="E29" s="59">
        <v>0.05</v>
      </c>
      <c r="F29" s="60">
        <v>40</v>
      </c>
    </row>
    <row r="33" spans="2:17" ht="15" customHeight="1" x14ac:dyDescent="0.25">
      <c r="B33" s="14"/>
      <c r="C33" s="12"/>
      <c r="D33" s="12"/>
      <c r="E33" s="12"/>
      <c r="F33" s="13"/>
      <c r="G33" s="1"/>
      <c r="H33" s="1"/>
      <c r="I33" s="1"/>
      <c r="J33" s="1"/>
      <c r="K33" s="6"/>
      <c r="L33" s="1"/>
      <c r="M33" s="1"/>
      <c r="N33" s="1"/>
      <c r="O33" s="1"/>
      <c r="P33" s="1"/>
    </row>
    <row r="34" spans="2:17" x14ac:dyDescent="0.25">
      <c r="B34" s="14"/>
      <c r="C34" s="12"/>
      <c r="D34" s="12"/>
      <c r="E34" s="12"/>
      <c r="F34" s="13"/>
      <c r="G34" s="1"/>
      <c r="H34" s="1"/>
      <c r="I34" s="1"/>
      <c r="J34" s="1"/>
      <c r="K34" s="6"/>
      <c r="L34" s="1"/>
      <c r="M34" s="1"/>
      <c r="N34" s="1"/>
      <c r="O34" s="1"/>
      <c r="P34" s="1"/>
    </row>
    <row r="35" spans="2:17" x14ac:dyDescent="0.25">
      <c r="B35" s="14"/>
      <c r="C35" s="12"/>
      <c r="D35" s="12"/>
      <c r="E35" s="12"/>
      <c r="F35" s="13"/>
      <c r="G35" s="1"/>
      <c r="H35" s="1"/>
      <c r="I35" s="1"/>
      <c r="J35" s="1"/>
      <c r="K35" s="6"/>
      <c r="L35" s="1"/>
      <c r="M35" s="1"/>
      <c r="N35" s="1"/>
      <c r="O35" s="1"/>
      <c r="P35" s="1"/>
    </row>
    <row r="36" spans="2:17" ht="15.75" x14ac:dyDescent="0.25">
      <c r="B36" s="14"/>
      <c r="D36" s="12"/>
      <c r="E36" s="18"/>
      <c r="F36" s="13"/>
      <c r="G36" s="1"/>
      <c r="H36" s="1"/>
      <c r="I36" s="1"/>
      <c r="J36" s="1"/>
      <c r="K36" s="6"/>
      <c r="L36" s="1"/>
      <c r="M36" s="1"/>
      <c r="N36" s="1"/>
      <c r="O36" s="1"/>
      <c r="P36" s="1"/>
    </row>
    <row r="37" spans="2:17" ht="45" customHeight="1" x14ac:dyDescent="0.25">
      <c r="B37" s="1"/>
      <c r="C37" s="61" t="s">
        <v>76</v>
      </c>
      <c r="D37" s="61" t="s">
        <v>77</v>
      </c>
      <c r="E37" s="12"/>
      <c r="F37" s="13"/>
      <c r="G37" s="1"/>
      <c r="H37" s="1"/>
      <c r="I37" s="1"/>
      <c r="J37" s="1"/>
      <c r="K37" s="6"/>
      <c r="L37" s="1"/>
      <c r="M37" s="1"/>
      <c r="N37" s="1"/>
      <c r="O37" s="1"/>
      <c r="P37" s="1"/>
      <c r="Q37" s="62"/>
    </row>
    <row r="38" spans="2:17" x14ac:dyDescent="0.25">
      <c r="B38" s="31" t="s">
        <v>63</v>
      </c>
      <c r="C38" s="12">
        <v>0.2261780104712042</v>
      </c>
      <c r="D38" s="12">
        <f>'P6_Situac econ Nav (Prosp)'!C13</f>
        <v>0.35078534031413611</v>
      </c>
      <c r="E38" s="12"/>
      <c r="F38" s="13"/>
      <c r="G38" s="1"/>
      <c r="H38" s="1"/>
      <c r="I38" s="1"/>
      <c r="J38" s="1"/>
      <c r="K38" s="6"/>
      <c r="L38" s="1"/>
      <c r="M38" s="1"/>
      <c r="N38" s="1"/>
      <c r="O38" s="1"/>
      <c r="P38" s="1"/>
      <c r="Q38" s="62"/>
    </row>
    <row r="39" spans="2:17" x14ac:dyDescent="0.25">
      <c r="B39" s="31" t="s">
        <v>41</v>
      </c>
      <c r="C39" s="12">
        <v>0.65235602094240841</v>
      </c>
      <c r="D39" s="12">
        <f>'P6_Situac econ Nav (Prosp)'!C14</f>
        <v>0.46387434554973822</v>
      </c>
      <c r="E39" s="12"/>
      <c r="F39" s="13"/>
      <c r="G39" s="1"/>
      <c r="H39" s="1"/>
      <c r="I39" s="1"/>
      <c r="J39" s="1"/>
      <c r="K39" s="6"/>
      <c r="L39" s="1"/>
      <c r="M39" s="1"/>
      <c r="N39" s="1"/>
      <c r="O39" s="1"/>
      <c r="P39" s="1"/>
      <c r="Q39" s="62"/>
    </row>
    <row r="40" spans="2:17" x14ac:dyDescent="0.25">
      <c r="B40" s="31" t="s">
        <v>64</v>
      </c>
      <c r="C40" s="12">
        <v>0.10890052356020942</v>
      </c>
      <c r="D40" s="12">
        <f>'P6_Situac econ Nav (Prosp)'!C15</f>
        <v>0.12774869109947645</v>
      </c>
      <c r="E40" s="12"/>
      <c r="F40" s="13"/>
      <c r="G40" s="1"/>
      <c r="H40" s="1"/>
      <c r="I40" s="1"/>
      <c r="J40" s="1"/>
      <c r="K40" s="6"/>
      <c r="L40" s="1"/>
      <c r="M40" s="1"/>
      <c r="N40" s="1"/>
      <c r="O40" s="1"/>
      <c r="P40" s="1"/>
      <c r="Q40" s="62"/>
    </row>
    <row r="41" spans="2:17" x14ac:dyDescent="0.25">
      <c r="B41" s="31" t="s">
        <v>5</v>
      </c>
      <c r="C41" s="12">
        <v>1.2565445026178011E-2</v>
      </c>
      <c r="D41" s="12">
        <f>'P6_Situac econ Nav (Prosp)'!C16</f>
        <v>5.549738219895288E-2</v>
      </c>
      <c r="E41" s="12"/>
      <c r="F41" s="13"/>
      <c r="G41" s="1"/>
      <c r="H41" s="1"/>
      <c r="I41" s="1"/>
      <c r="J41" s="1"/>
      <c r="K41" s="6"/>
      <c r="L41" s="1"/>
      <c r="M41" s="1"/>
      <c r="N41" s="1"/>
      <c r="O41" s="1"/>
      <c r="P41" s="1"/>
      <c r="Q41" s="62"/>
    </row>
    <row r="42" spans="2:17" x14ac:dyDescent="0.25">
      <c r="B42" s="14" t="s">
        <v>46</v>
      </c>
      <c r="C42" s="12">
        <v>0</v>
      </c>
      <c r="D42" s="12">
        <f>'P6_Situac econ Nav (Prosp)'!C17</f>
        <v>2.0942408376963353E-3</v>
      </c>
      <c r="E42" s="12"/>
      <c r="F42" s="13"/>
      <c r="G42" s="1"/>
      <c r="H42" s="1"/>
      <c r="I42" s="1"/>
      <c r="J42" s="1"/>
      <c r="K42" s="6"/>
      <c r="L42" s="1"/>
      <c r="M42" s="1"/>
      <c r="N42" s="1"/>
      <c r="O42" s="1"/>
      <c r="P42" s="1"/>
      <c r="Q42" s="62"/>
    </row>
    <row r="43" spans="2:17" x14ac:dyDescent="0.25">
      <c r="B43" s="24"/>
      <c r="C43" s="12"/>
      <c r="D43" s="12"/>
      <c r="E43" s="12"/>
      <c r="F43" s="13"/>
      <c r="G43" s="1"/>
      <c r="H43" s="1"/>
      <c r="I43" s="1"/>
      <c r="J43" s="1"/>
      <c r="K43" s="6"/>
      <c r="L43" s="1"/>
      <c r="M43" s="1"/>
      <c r="N43" s="1"/>
      <c r="O43" s="1"/>
      <c r="P43" s="1"/>
      <c r="Q43" s="62"/>
    </row>
    <row r="44" spans="2:17" x14ac:dyDescent="0.25">
      <c r="B44" s="24"/>
      <c r="C44" s="12"/>
      <c r="D44" s="12"/>
      <c r="E44" s="12"/>
      <c r="F44" s="13"/>
      <c r="G44" s="1"/>
      <c r="H44" s="1"/>
      <c r="I44" s="1"/>
      <c r="J44" s="1"/>
      <c r="K44" s="6"/>
      <c r="L44" s="1"/>
      <c r="M44" s="1"/>
      <c r="N44" s="1"/>
      <c r="O44" s="1"/>
      <c r="P44" s="1"/>
      <c r="Q44" s="62"/>
    </row>
    <row r="45" spans="2:17" x14ac:dyDescent="0.25">
      <c r="B45" s="14"/>
      <c r="C45" s="12"/>
      <c r="D45" s="12"/>
      <c r="E45" s="12"/>
      <c r="F45" s="13"/>
      <c r="G45" s="1"/>
      <c r="H45" s="1"/>
      <c r="I45" s="1"/>
      <c r="J45" s="1"/>
      <c r="K45" s="6"/>
      <c r="L45" s="1"/>
      <c r="M45" s="1"/>
      <c r="N45" s="1"/>
      <c r="O45" s="1"/>
      <c r="P45" s="1"/>
    </row>
    <row r="46" spans="2:17" x14ac:dyDescent="0.25">
      <c r="B46" s="14"/>
      <c r="C46" s="12"/>
      <c r="D46" s="12"/>
      <c r="E46" s="12"/>
      <c r="F46" s="13"/>
      <c r="G46" s="1"/>
      <c r="H46" s="1"/>
      <c r="I46" s="1"/>
      <c r="J46" s="1"/>
      <c r="K46" s="6"/>
      <c r="L46" s="1"/>
      <c r="M46" s="1"/>
      <c r="N46" s="1"/>
      <c r="O46" s="1"/>
      <c r="P46" s="1"/>
    </row>
    <row r="47" spans="2:17" x14ac:dyDescent="0.25">
      <c r="B47" s="14"/>
      <c r="C47" s="12"/>
      <c r="D47" s="12"/>
      <c r="E47" s="12"/>
      <c r="F47" s="13"/>
      <c r="G47" s="1"/>
      <c r="H47" s="1"/>
      <c r="I47" s="1"/>
      <c r="J47" s="1"/>
      <c r="K47" s="6"/>
      <c r="L47" s="1"/>
      <c r="M47" s="1"/>
      <c r="N47" s="1"/>
      <c r="O47" s="1"/>
      <c r="P47" s="1"/>
    </row>
    <row r="48" spans="2:17" x14ac:dyDescent="0.25">
      <c r="B48" s="14"/>
      <c r="C48" s="12"/>
      <c r="D48" s="12"/>
      <c r="E48" s="12"/>
      <c r="F48" s="13"/>
      <c r="G48" s="1"/>
      <c r="H48" s="1"/>
      <c r="I48" s="1"/>
      <c r="J48" s="1"/>
      <c r="K48" s="6"/>
      <c r="L48" s="1"/>
      <c r="M48" s="1"/>
      <c r="N48" s="1"/>
      <c r="O48" s="1"/>
      <c r="P48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6"/>
      <c r="L50" s="1"/>
      <c r="M50" s="1"/>
      <c r="N50" s="1"/>
      <c r="O50" s="1"/>
      <c r="P50" s="1"/>
    </row>
    <row r="51" spans="1:18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62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62"/>
    </row>
    <row r="53" spans="1:18" ht="15.75" x14ac:dyDescent="0.25">
      <c r="A53" s="1"/>
      <c r="B53" s="1"/>
      <c r="C53" s="78" t="s">
        <v>82</v>
      </c>
      <c r="D53" s="78"/>
      <c r="E53" s="7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R53" s="62"/>
    </row>
    <row r="54" spans="1:18" ht="15.75" x14ac:dyDescent="0.25">
      <c r="A54" s="1"/>
      <c r="B54" s="1"/>
      <c r="C54" s="55">
        <v>2018</v>
      </c>
      <c r="D54" s="55">
        <v>2017</v>
      </c>
      <c r="E54" s="55">
        <v>2016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62"/>
    </row>
    <row r="55" spans="1:18" x14ac:dyDescent="0.25">
      <c r="A55" s="1"/>
      <c r="B55" s="31" t="s">
        <v>63</v>
      </c>
      <c r="C55" s="12">
        <f>C38</f>
        <v>0.2261780104712042</v>
      </c>
      <c r="D55" s="12">
        <v>0.22652609986434644</v>
      </c>
      <c r="E55" s="12">
        <v>0.22386629700480568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62"/>
    </row>
    <row r="56" spans="1:18" x14ac:dyDescent="0.25">
      <c r="A56" s="1"/>
      <c r="B56" s="31" t="s">
        <v>41</v>
      </c>
      <c r="C56" s="12">
        <f t="shared" ref="C56:C59" si="0">C39</f>
        <v>0.65235602094240841</v>
      </c>
      <c r="D56" s="12">
        <v>0.63470237802645546</v>
      </c>
      <c r="E56" s="12">
        <v>0.63430632101006146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62"/>
    </row>
    <row r="57" spans="1:18" x14ac:dyDescent="0.25">
      <c r="A57" s="1"/>
      <c r="B57" s="31" t="s">
        <v>64</v>
      </c>
      <c r="C57" s="12">
        <f t="shared" si="0"/>
        <v>0.10890052356020942</v>
      </c>
      <c r="D57" s="12">
        <v>7.6369515433820853E-2</v>
      </c>
      <c r="E57" s="12">
        <v>9.3596093581728254E-2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R57" s="62"/>
    </row>
    <row r="58" spans="1:18" x14ac:dyDescent="0.25">
      <c r="A58" s="1"/>
      <c r="B58" s="31" t="s">
        <v>5</v>
      </c>
      <c r="C58" s="12">
        <f t="shared" si="0"/>
        <v>1.2565445026178011E-2</v>
      </c>
      <c r="D58" s="12">
        <v>5.9170703629270828E-2</v>
      </c>
      <c r="E58" s="12">
        <v>4.5192746426207922E-2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62"/>
    </row>
    <row r="59" spans="1:18" x14ac:dyDescent="0.25">
      <c r="A59" s="1"/>
      <c r="B59" s="14" t="s">
        <v>46</v>
      </c>
      <c r="C59" s="12">
        <f t="shared" si="0"/>
        <v>0</v>
      </c>
      <c r="D59" s="12">
        <v>3.231303046106397E-3</v>
      </c>
      <c r="E59" s="12">
        <v>3.0385419771966492E-3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8" x14ac:dyDescent="0.25">
      <c r="A60" s="1"/>
      <c r="B60" s="14"/>
      <c r="C60" s="12"/>
      <c r="D60" s="12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8" x14ac:dyDescent="0.25">
      <c r="A61" s="1"/>
      <c r="B61" s="1"/>
      <c r="C61" s="1"/>
      <c r="D61" s="21"/>
      <c r="E61" s="2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2">
    <mergeCell ref="C1:F1"/>
    <mergeCell ref="C53:E5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02C7-72FE-4FEF-B8D1-8411824584E4}">
  <dimension ref="B1:R35"/>
  <sheetViews>
    <sheetView workbookViewId="0">
      <selection activeCell="D20" sqref="D20"/>
    </sheetView>
  </sheetViews>
  <sheetFormatPr baseColWidth="10" defaultRowHeight="15" x14ac:dyDescent="0.25"/>
  <cols>
    <col min="2" max="2" width="34.7109375" customWidth="1"/>
    <col min="3" max="6" width="22.7109375" customWidth="1"/>
  </cols>
  <sheetData>
    <row r="1" spans="2:18" ht="27.75" x14ac:dyDescent="0.4">
      <c r="B1" s="1"/>
      <c r="C1" s="79">
        <v>2018</v>
      </c>
      <c r="D1" s="79"/>
      <c r="E1" s="79"/>
      <c r="F1" s="79"/>
    </row>
    <row r="2" spans="2:18" x14ac:dyDescent="0.25">
      <c r="B2" s="1"/>
      <c r="C2" s="1"/>
      <c r="D2" s="1"/>
      <c r="E2" s="1"/>
      <c r="F2" s="1"/>
    </row>
    <row r="3" spans="2:18" ht="16.5" customHeight="1" x14ac:dyDescent="0.25">
      <c r="B3" s="2"/>
      <c r="C3" s="66" t="s">
        <v>63</v>
      </c>
      <c r="D3" s="66" t="s">
        <v>41</v>
      </c>
      <c r="E3" s="66" t="s">
        <v>64</v>
      </c>
      <c r="F3" s="15" t="s">
        <v>17</v>
      </c>
      <c r="I3" s="58"/>
    </row>
    <row r="4" spans="2:18" ht="15.75" customHeight="1" x14ac:dyDescent="0.25">
      <c r="B4" s="5" t="s">
        <v>37</v>
      </c>
      <c r="C4" s="33">
        <v>0.23400000000000001</v>
      </c>
      <c r="D4" s="33">
        <v>0.59199999999999997</v>
      </c>
      <c r="E4" s="33">
        <v>0.17499999999999999</v>
      </c>
      <c r="F4" s="34">
        <v>899</v>
      </c>
      <c r="O4" s="73"/>
    </row>
    <row r="5" spans="2:18" ht="15.75" customHeight="1" x14ac:dyDescent="0.25">
      <c r="O5" s="73"/>
    </row>
    <row r="6" spans="2:18" ht="15.75" customHeight="1" x14ac:dyDescent="0.25">
      <c r="B6" s="26" t="s">
        <v>93</v>
      </c>
      <c r="C6" s="8"/>
      <c r="D6" s="35"/>
      <c r="E6" s="35"/>
      <c r="F6" s="35"/>
      <c r="O6" s="73"/>
    </row>
    <row r="7" spans="2:18" x14ac:dyDescent="0.25">
      <c r="B7" s="16" t="s">
        <v>28</v>
      </c>
      <c r="C7" s="74">
        <v>0.24242424242424243</v>
      </c>
      <c r="D7" s="74">
        <v>0.65656565656565657</v>
      </c>
      <c r="E7" s="74">
        <v>0.10101010101010101</v>
      </c>
      <c r="F7" s="75">
        <v>99</v>
      </c>
      <c r="O7" s="73"/>
    </row>
    <row r="8" spans="2:18" ht="15.75" customHeight="1" x14ac:dyDescent="0.25">
      <c r="B8" s="16" t="s">
        <v>25</v>
      </c>
      <c r="C8" s="74">
        <v>0.27433628318584069</v>
      </c>
      <c r="D8" s="74">
        <v>0.51327433628318586</v>
      </c>
      <c r="E8" s="74">
        <v>0.21238938053097345</v>
      </c>
      <c r="F8" s="75">
        <v>226</v>
      </c>
      <c r="O8" s="73"/>
    </row>
    <row r="9" spans="2:18" ht="15" customHeight="1" x14ac:dyDescent="0.25">
      <c r="B9" s="16" t="s">
        <v>26</v>
      </c>
      <c r="C9" s="74">
        <v>0.19917012448132781</v>
      </c>
      <c r="D9" s="74">
        <v>0.66804979253112018</v>
      </c>
      <c r="E9" s="74">
        <v>0.13278008298755187</v>
      </c>
      <c r="F9" s="75">
        <v>241</v>
      </c>
      <c r="O9" s="73"/>
    </row>
    <row r="10" spans="2:18" x14ac:dyDescent="0.25">
      <c r="B10" s="16" t="s">
        <v>29</v>
      </c>
      <c r="C10" s="74">
        <v>0.27826086956521739</v>
      </c>
      <c r="D10" s="74">
        <v>0.5304347826086957</v>
      </c>
      <c r="E10" s="74">
        <v>0.19130434782608696</v>
      </c>
      <c r="F10" s="75">
        <v>115</v>
      </c>
      <c r="O10" s="73"/>
      <c r="P10" s="73"/>
    </row>
    <row r="11" spans="2:18" ht="15" customHeight="1" x14ac:dyDescent="0.25">
      <c r="B11" s="16" t="s">
        <v>27</v>
      </c>
      <c r="C11" s="74">
        <v>0.20183486238532111</v>
      </c>
      <c r="D11" s="74">
        <v>0.59174311926605505</v>
      </c>
      <c r="E11" s="74">
        <v>0.20642201834862386</v>
      </c>
      <c r="F11" s="75">
        <v>218</v>
      </c>
      <c r="O11" s="73"/>
      <c r="P11" s="73"/>
    </row>
    <row r="12" spans="2:18" ht="15.75" customHeight="1" x14ac:dyDescent="0.25">
      <c r="B12" s="25"/>
      <c r="C12" s="37"/>
      <c r="D12" s="37"/>
      <c r="E12" s="37"/>
      <c r="F12" s="35"/>
      <c r="R12" s="73"/>
    </row>
    <row r="13" spans="2:18" x14ac:dyDescent="0.25">
      <c r="B13" s="27" t="s">
        <v>94</v>
      </c>
      <c r="C13" s="36"/>
      <c r="D13" s="36"/>
      <c r="E13" s="36"/>
      <c r="F13" s="34"/>
      <c r="R13" s="73"/>
    </row>
    <row r="14" spans="2:18" x14ac:dyDescent="0.25">
      <c r="B14" s="14" t="s">
        <v>60</v>
      </c>
      <c r="C14" s="74">
        <v>0.23487031700288186</v>
      </c>
      <c r="D14" s="74">
        <v>0.58789625360230546</v>
      </c>
      <c r="E14" s="74">
        <v>0.17723342939481268</v>
      </c>
      <c r="F14" s="75">
        <v>694</v>
      </c>
      <c r="R14" s="73"/>
    </row>
    <row r="15" spans="2:18" ht="15" customHeight="1" x14ac:dyDescent="0.25">
      <c r="B15" s="14" t="s">
        <v>62</v>
      </c>
      <c r="C15" s="74">
        <v>0.18452380952380953</v>
      </c>
      <c r="D15" s="74">
        <v>0.63690476190476186</v>
      </c>
      <c r="E15" s="74">
        <v>0.17857142857142858</v>
      </c>
      <c r="F15" s="75">
        <v>168</v>
      </c>
      <c r="R15" s="73"/>
    </row>
    <row r="16" spans="2:18" x14ac:dyDescent="0.25">
      <c r="B16" s="14" t="s">
        <v>61</v>
      </c>
      <c r="C16" s="74">
        <v>0.4324324324324324</v>
      </c>
      <c r="D16" s="74">
        <v>0.45945945945945948</v>
      </c>
      <c r="E16" s="74">
        <v>0.1081081081081081</v>
      </c>
      <c r="F16" s="75">
        <v>37</v>
      </c>
      <c r="R16" s="73"/>
    </row>
    <row r="17" spans="2:18" x14ac:dyDescent="0.25">
      <c r="B17" s="17"/>
      <c r="C17" s="59"/>
      <c r="D17" s="59"/>
      <c r="E17" s="59"/>
      <c r="F17" s="60"/>
      <c r="R17" s="73"/>
    </row>
    <row r="20" spans="2:18" ht="15" customHeight="1" x14ac:dyDescent="0.25">
      <c r="B20" s="14"/>
      <c r="C20" s="12"/>
      <c r="D20" s="12"/>
      <c r="E20" s="12"/>
      <c r="F20" s="13"/>
      <c r="G20" s="1"/>
      <c r="H20" s="1"/>
      <c r="I20" s="1"/>
      <c r="J20" s="1"/>
      <c r="K20" s="6"/>
      <c r="L20" s="1"/>
      <c r="M20" s="1"/>
      <c r="N20" s="1"/>
      <c r="O20" s="1"/>
      <c r="P20" s="1"/>
    </row>
    <row r="21" spans="2:18" x14ac:dyDescent="0.25">
      <c r="B21" s="14"/>
      <c r="C21" s="12"/>
      <c r="D21" s="12"/>
      <c r="E21" s="12"/>
      <c r="F21" s="13"/>
      <c r="G21" s="1"/>
      <c r="H21" s="1"/>
      <c r="I21" s="1"/>
      <c r="J21" s="1"/>
      <c r="K21" s="6"/>
      <c r="L21" s="1"/>
      <c r="M21" s="1"/>
      <c r="N21" s="1"/>
      <c r="O21" s="1"/>
      <c r="P21" s="1"/>
    </row>
    <row r="22" spans="2:18" x14ac:dyDescent="0.25">
      <c r="B22" s="14"/>
      <c r="C22" s="12"/>
      <c r="D22" s="12"/>
      <c r="E22" s="12"/>
      <c r="F22" s="13"/>
      <c r="G22" s="1"/>
      <c r="H22" s="1"/>
      <c r="I22" s="1"/>
      <c r="J22" s="1"/>
      <c r="K22" s="6"/>
      <c r="L22" s="1"/>
      <c r="M22" s="1"/>
      <c r="N22" s="1"/>
      <c r="O22" s="1"/>
      <c r="P22" s="1"/>
    </row>
    <row r="23" spans="2:18" ht="15.75" x14ac:dyDescent="0.25">
      <c r="B23" s="14"/>
      <c r="D23" s="12"/>
      <c r="E23" s="18"/>
      <c r="F23" s="13"/>
      <c r="G23" s="1"/>
      <c r="H23" s="1"/>
      <c r="I23" s="1"/>
      <c r="J23" s="1"/>
      <c r="K23" s="6"/>
      <c r="L23" s="1"/>
      <c r="M23" s="1"/>
      <c r="N23" s="1"/>
      <c r="O23" s="1"/>
      <c r="P23" s="1"/>
    </row>
    <row r="24" spans="2:18" ht="45" customHeight="1" x14ac:dyDescent="0.25">
      <c r="B24" s="1"/>
      <c r="C24" s="61" t="s">
        <v>92</v>
      </c>
      <c r="D24" s="61" t="s">
        <v>95</v>
      </c>
      <c r="E24" s="12"/>
      <c r="F24" s="13"/>
      <c r="G24" s="1"/>
      <c r="H24" s="1"/>
      <c r="I24" s="1"/>
      <c r="J24" s="1"/>
      <c r="K24" s="6"/>
      <c r="L24" s="1"/>
      <c r="M24" s="1"/>
      <c r="N24" s="1"/>
      <c r="O24" s="1"/>
      <c r="P24" s="1"/>
      <c r="Q24" s="62"/>
    </row>
    <row r="25" spans="2:18" x14ac:dyDescent="0.25">
      <c r="B25" s="31" t="s">
        <v>63</v>
      </c>
      <c r="C25" s="12">
        <v>0.21989528795811519</v>
      </c>
      <c r="D25" s="12">
        <f>'P5_Situac polít Nav (Rec)'!C35</f>
        <v>0.1130890052356021</v>
      </c>
      <c r="E25" s="12"/>
      <c r="F25" s="13"/>
      <c r="G25" s="1"/>
      <c r="H25" s="1"/>
      <c r="I25" s="1"/>
      <c r="J25" s="1"/>
      <c r="K25" s="6"/>
      <c r="L25" s="1"/>
      <c r="M25" s="1"/>
      <c r="N25" s="1"/>
      <c r="O25" s="1"/>
      <c r="P25" s="1"/>
      <c r="Q25" s="62"/>
    </row>
    <row r="26" spans="2:18" x14ac:dyDescent="0.25">
      <c r="B26" s="31" t="s">
        <v>41</v>
      </c>
      <c r="C26" s="12">
        <v>0.5570680628272251</v>
      </c>
      <c r="D26" s="12">
        <f>'P5_Situac polít Nav (Rec)'!C36</f>
        <v>0.60104712041884811</v>
      </c>
      <c r="E26" s="12"/>
      <c r="F26" s="13"/>
      <c r="G26" s="1"/>
      <c r="H26" s="1"/>
      <c r="I26" s="1"/>
      <c r="J26" s="1"/>
      <c r="K26" s="6"/>
      <c r="L26" s="1"/>
      <c r="M26" s="1"/>
      <c r="N26" s="1"/>
      <c r="O26" s="1"/>
      <c r="P26" s="1"/>
      <c r="Q26" s="62"/>
    </row>
    <row r="27" spans="2:18" x14ac:dyDescent="0.25">
      <c r="B27" s="31" t="s">
        <v>64</v>
      </c>
      <c r="C27" s="12">
        <v>0.1643979057591623</v>
      </c>
      <c r="D27" s="12">
        <f>'P5_Situac polít Nav (Rec)'!C37</f>
        <v>0.26701570680628273</v>
      </c>
      <c r="E27" s="12"/>
      <c r="F27" s="13"/>
      <c r="G27" s="1"/>
      <c r="H27" s="1"/>
      <c r="I27" s="1"/>
      <c r="J27" s="1"/>
      <c r="K27" s="6"/>
      <c r="L27" s="1"/>
      <c r="M27" s="1"/>
      <c r="N27" s="1"/>
      <c r="O27" s="1"/>
      <c r="P27" s="1"/>
      <c r="Q27" s="62"/>
    </row>
    <row r="28" spans="2:18" x14ac:dyDescent="0.25">
      <c r="B28" s="31" t="s">
        <v>5</v>
      </c>
      <c r="C28" s="12">
        <v>5.549738219895288E-2</v>
      </c>
      <c r="D28" s="12">
        <f>'P5_Situac polít Nav (Rec)'!C38</f>
        <v>1.6753926701570682E-2</v>
      </c>
      <c r="E28" s="12"/>
      <c r="F28" s="13"/>
      <c r="G28" s="1"/>
      <c r="H28" s="1"/>
      <c r="I28" s="1"/>
      <c r="J28" s="1"/>
      <c r="K28" s="6"/>
      <c r="L28" s="1"/>
      <c r="M28" s="1"/>
      <c r="N28" s="1"/>
      <c r="O28" s="1"/>
      <c r="P28" s="1"/>
      <c r="Q28" s="62"/>
    </row>
    <row r="29" spans="2:18" x14ac:dyDescent="0.25">
      <c r="B29" s="14" t="s">
        <v>46</v>
      </c>
      <c r="C29" s="12">
        <v>3.1413612565445027E-3</v>
      </c>
      <c r="D29" s="12">
        <f>'P5_Situac polít Nav (Rec)'!C39</f>
        <v>2.0942408376963353E-3</v>
      </c>
      <c r="E29" s="12"/>
      <c r="F29" s="13"/>
      <c r="G29" s="1"/>
      <c r="H29" s="1"/>
      <c r="I29" s="1"/>
      <c r="J29" s="1"/>
      <c r="K29" s="6"/>
      <c r="L29" s="1"/>
      <c r="M29" s="1"/>
      <c r="N29" s="1"/>
      <c r="O29" s="1"/>
      <c r="P29" s="1"/>
      <c r="Q29" s="62"/>
    </row>
    <row r="30" spans="2:18" x14ac:dyDescent="0.25">
      <c r="B30" s="24"/>
      <c r="C30" s="12"/>
      <c r="D30" s="12"/>
      <c r="E30" s="12"/>
      <c r="F30" s="13"/>
      <c r="G30" s="1"/>
      <c r="H30" s="1"/>
      <c r="I30" s="1"/>
      <c r="J30" s="1"/>
      <c r="K30" s="6"/>
      <c r="L30" s="1"/>
      <c r="M30" s="1"/>
      <c r="N30" s="1"/>
      <c r="O30" s="1"/>
      <c r="P30" s="1"/>
      <c r="Q30" s="62"/>
    </row>
    <row r="31" spans="2:18" x14ac:dyDescent="0.25">
      <c r="B31" s="24"/>
      <c r="C31" s="12"/>
      <c r="D31" s="12"/>
      <c r="E31" s="12"/>
      <c r="F31" s="13"/>
      <c r="G31" s="1"/>
      <c r="H31" s="1"/>
      <c r="I31" s="1"/>
      <c r="J31" s="1"/>
      <c r="K31" s="6"/>
      <c r="L31" s="1"/>
      <c r="M31" s="1"/>
      <c r="N31" s="1"/>
      <c r="O31" s="1"/>
      <c r="P31" s="1"/>
      <c r="Q31" s="62"/>
    </row>
    <row r="32" spans="2:18" x14ac:dyDescent="0.25">
      <c r="B32" s="14"/>
      <c r="C32" s="12"/>
      <c r="D32" s="12"/>
      <c r="E32" s="12"/>
      <c r="F32" s="13"/>
      <c r="G32" s="1"/>
      <c r="H32" s="1"/>
      <c r="I32" s="1"/>
      <c r="J32" s="1"/>
      <c r="K32" s="6"/>
      <c r="L32" s="1"/>
      <c r="M32" s="1"/>
      <c r="N32" s="1"/>
      <c r="O32" s="1"/>
      <c r="P32" s="1"/>
    </row>
    <row r="33" spans="2:16" x14ac:dyDescent="0.25">
      <c r="B33" s="14"/>
      <c r="C33" s="12"/>
      <c r="D33" s="12"/>
      <c r="E33" s="12"/>
      <c r="F33" s="13"/>
      <c r="G33" s="1"/>
      <c r="H33" s="1"/>
      <c r="I33" s="1"/>
      <c r="J33" s="1"/>
      <c r="K33" s="6"/>
      <c r="L33" s="1"/>
      <c r="M33" s="1"/>
      <c r="N33" s="1"/>
      <c r="O33" s="1"/>
      <c r="P33" s="1"/>
    </row>
    <row r="34" spans="2:16" x14ac:dyDescent="0.25">
      <c r="B34" s="14"/>
      <c r="C34" s="12"/>
      <c r="D34" s="12"/>
      <c r="E34" s="12"/>
      <c r="F34" s="13"/>
      <c r="G34" s="1"/>
      <c r="H34" s="1"/>
      <c r="I34" s="1"/>
      <c r="J34" s="1"/>
      <c r="K34" s="6"/>
      <c r="L34" s="1"/>
      <c r="M34" s="1"/>
      <c r="N34" s="1"/>
      <c r="O34" s="1"/>
      <c r="P34" s="1"/>
    </row>
    <row r="35" spans="2:16" x14ac:dyDescent="0.25">
      <c r="B35" s="14"/>
      <c r="C35" s="12"/>
      <c r="D35" s="12"/>
      <c r="E35" s="12"/>
      <c r="F35" s="13"/>
      <c r="G35" s="1"/>
      <c r="H35" s="1"/>
      <c r="I35" s="1"/>
      <c r="J35" s="1"/>
      <c r="K35" s="6"/>
      <c r="L35" s="1"/>
      <c r="M35" s="1"/>
      <c r="N35" s="1"/>
      <c r="O35" s="1"/>
      <c r="P35" s="1"/>
    </row>
  </sheetData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P1_Situac econ Nav</vt:lpstr>
      <vt:lpstr>P2_Situac econ personal</vt:lpstr>
      <vt:lpstr>P3_Situac polít Nav</vt:lpstr>
      <vt:lpstr>P4_Situac econ Nav (Rec)</vt:lpstr>
      <vt:lpstr>P5_Situac polít Nav (Rec)</vt:lpstr>
      <vt:lpstr>P6_Situac econ Nav (Prosp)</vt:lpstr>
      <vt:lpstr>P7_Situac econ personal (Prosp)</vt:lpstr>
      <vt:lpstr>P8_Situac polít Nav (Prosp)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2018-11-05T13:33:05Z</dcterms:created>
  <dcterms:modified xsi:type="dcterms:W3CDTF">2018-12-14T00:41:21Z</dcterms:modified>
</cp:coreProperties>
</file>